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Licitações\2021\EDITAIS\18- DIVISORIAS PREFA\"/>
    </mc:Choice>
  </mc:AlternateContent>
  <bookViews>
    <workbookView xWindow="0" yWindow="0" windowWidth="28800" windowHeight="1243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52511"/>
</workbook>
</file>

<file path=xl/calcChain.xml><?xml version="1.0" encoding="utf-8"?>
<calcChain xmlns="http://schemas.openxmlformats.org/spreadsheetml/2006/main"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14" i="2" l="1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G14" i="2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<sst xmlns="http://schemas.openxmlformats.org/spreadsheetml/2006/main" count="15103" uniqueCount="3999">
  <si>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</si>
  <si>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</si>
  <si>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</si>
  <si>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</si>
  <si>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</si>
  <si>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</si>
  <si>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</si>
  <si>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</si>
  <si>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</si>
  <si>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</si>
  <si>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</si>
  <si>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</si>
  <si>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</si>
  <si>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</si>
  <si>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</si>
  <si>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</si>
  <si>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</si>
  <si>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</si>
  <si>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</si>
  <si>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</si>
  <si>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</si>
  <si>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</si>
  <si>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</si>
  <si>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</si>
  <si>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</si>
  <si>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</si>
  <si>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</si>
  <si>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</si>
  <si>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</si>
  <si>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</si>
  <si>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</si>
  <si>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</si>
  <si>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</si>
  <si>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</si>
  <si>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</si>
  <si>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</si>
  <si>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</si>
  <si>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</si>
  <si>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</si>
  <si>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</si>
  <si>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</si>
  <si>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</si>
  <si>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</si>
  <si>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</si>
  <si>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</si>
  <si>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</si>
  <si>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</si>
  <si>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</si>
  <si>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</si>
  <si>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</si>
  <si>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</si>
  <si>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</si>
  <si>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</si>
  <si>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</si>
  <si>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</si>
  <si>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</si>
  <si>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</si>
  <si>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</si>
  <si>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</si>
  <si>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</si>
  <si>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</si>
  <si>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</si>
  <si>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</si>
  <si>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</si>
  <si>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</si>
  <si>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</si>
  <si>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</si>
  <si>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</si>
  <si>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</si>
  <si>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</si>
  <si>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</si>
  <si>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</si>
  <si>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</si>
  <si>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</si>
  <si>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</si>
  <si>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</si>
  <si>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</si>
  <si>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</si>
  <si>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</si>
  <si>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</si>
  <si>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</si>
  <si>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</si>
  <si>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</si>
  <si>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</si>
  <si>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</si>
  <si>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</si>
  <si>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</si>
  <si>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</si>
  <si>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</si>
  <si>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</si>
  <si>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</si>
  <si>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</si>
  <si>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</si>
  <si>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</si>
  <si>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</si>
  <si>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</si>
  <si>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</si>
  <si>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</si>
  <si>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</si>
  <si>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</si>
  <si>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</si>
  <si>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</si>
  <si>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</si>
  <si>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</si>
  <si>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</si>
  <si>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</si>
  <si>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</si>
  <si>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</si>
  <si>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</si>
  <si>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</si>
  <si>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</si>
  <si>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</si>
  <si>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</si>
  <si>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</si>
  <si>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</si>
  <si>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</si>
  <si>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</si>
  <si>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</si>
  <si>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</si>
  <si>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</si>
  <si>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</si>
  <si>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</si>
  <si>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</si>
  <si>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</si>
  <si>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</si>
  <si>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</si>
  <si>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</si>
  <si>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</si>
  <si>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</si>
  <si>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</si>
  <si>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</si>
  <si>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</si>
  <si>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</si>
  <si>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</si>
  <si>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</si>
  <si>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</si>
  <si>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</si>
  <si>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</si>
  <si>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</si>
  <si>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</si>
  <si>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</si>
  <si>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</si>
  <si>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</si>
  <si>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</si>
  <si>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</si>
  <si>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</si>
  <si>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</si>
  <si>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</si>
  <si>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</si>
  <si>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</si>
  <si>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</si>
  <si>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</si>
  <si>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</si>
  <si>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</si>
  <si>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</si>
  <si>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</si>
  <si>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</si>
  <si>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</si>
  <si>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</si>
  <si>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</si>
  <si>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</si>
  <si>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</si>
  <si>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</si>
  <si>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</si>
  <si>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</si>
  <si>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</si>
  <si>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</si>
  <si>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</si>
  <si>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</si>
  <si>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</si>
  <si>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</si>
  <si>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</si>
  <si>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</si>
  <si>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</si>
  <si>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</si>
  <si>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</si>
  <si>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</si>
  <si>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</si>
  <si>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</si>
  <si>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</si>
  <si>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</si>
  <si>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</si>
  <si>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</si>
  <si>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</si>
  <si>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</si>
  <si>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</si>
  <si>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</si>
  <si>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</si>
  <si>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</si>
  <si>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</si>
  <si>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</si>
  <si>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</si>
  <si>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</si>
  <si>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</si>
  <si>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</si>
  <si>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</si>
  <si>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</si>
  <si>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</si>
  <si>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</si>
  <si>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</si>
  <si>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</si>
  <si>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</si>
  <si>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</si>
  <si>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</si>
  <si>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</si>
  <si>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</si>
  <si>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</si>
  <si>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</si>
  <si>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</si>
  <si>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</si>
  <si>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</si>
  <si>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</si>
  <si>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</si>
  <si>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</si>
  <si>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</si>
  <si>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</si>
  <si>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</si>
  <si>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</si>
  <si>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</si>
  <si>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</si>
  <si>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</si>
  <si>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</si>
  <si>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</si>
  <si>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</si>
  <si>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</si>
  <si>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</si>
  <si>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</si>
  <si>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</si>
  <si>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</si>
  <si>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</si>
  <si>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</si>
  <si>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</si>
  <si>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</si>
  <si>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</si>
  <si>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</si>
  <si>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</si>
  <si>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</si>
  <si>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</si>
  <si>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</si>
  <si>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</si>
  <si>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</si>
  <si>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</si>
  <si>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</si>
  <si>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</si>
  <si>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</si>
  <si>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</si>
  <si>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</si>
  <si>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</si>
  <si>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</si>
  <si>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</si>
  <si>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</si>
  <si>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</si>
  <si>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</si>
  <si>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</si>
  <si>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</si>
  <si>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</si>
  <si>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</si>
  <si>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</si>
  <si>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</si>
  <si>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</si>
  <si>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</si>
  <si>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</si>
  <si>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</si>
  <si>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</si>
  <si>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</si>
  <si>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</si>
  <si>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</si>
  <si>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</si>
  <si>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</si>
  <si>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</si>
  <si>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</si>
  <si>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</si>
  <si>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</si>
  <si>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</si>
  <si>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</si>
  <si>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</si>
  <si>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</si>
  <si>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</si>
  <si>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</si>
  <si>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</si>
  <si>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</si>
  <si>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</si>
  <si>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</si>
  <si>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</si>
  <si>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</si>
  <si>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</si>
  <si>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</si>
  <si>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</si>
  <si>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</si>
  <si>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</si>
  <si>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</si>
  <si>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</si>
  <si>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</si>
  <si>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</si>
  <si>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</si>
  <si>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</si>
  <si>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</si>
  <si>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</si>
  <si>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</si>
  <si>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</si>
  <si>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</si>
  <si>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</si>
  <si>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</si>
  <si>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</si>
  <si>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</si>
  <si>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</si>
  <si>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</si>
  <si>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</si>
  <si>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</si>
  <si>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</si>
  <si>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</si>
  <si>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</si>
  <si>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</si>
  <si>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</si>
  <si>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</si>
  <si>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</si>
  <si>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</si>
  <si>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</si>
  <si>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</si>
  <si>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</si>
  <si>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</si>
  <si>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</si>
  <si>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</si>
  <si>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</si>
  <si>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</si>
  <si>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</si>
  <si>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</si>
  <si>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</si>
  <si>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</si>
  <si>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</si>
  <si>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</si>
  <si>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</si>
  <si>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</si>
  <si>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</si>
  <si>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</si>
  <si>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</si>
  <si>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</si>
  <si>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</si>
  <si>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</si>
  <si>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</si>
  <si>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</si>
  <si>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</si>
  <si>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</si>
  <si>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</si>
  <si>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</si>
  <si>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</si>
  <si>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</si>
  <si>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</si>
  <si>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</si>
  <si>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</si>
  <si>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</si>
  <si>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</si>
  <si>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</si>
  <si>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</si>
  <si>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</si>
  <si>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</si>
  <si>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</si>
  <si>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</si>
  <si>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</si>
  <si>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</si>
  <si>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</si>
  <si>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</si>
  <si>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</si>
  <si>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</si>
  <si>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</si>
  <si>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</si>
  <si>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</si>
  <si>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</si>
  <si>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</si>
  <si>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</si>
  <si>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</si>
  <si>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</si>
  <si>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</si>
  <si>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</si>
  <si>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</si>
  <si>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</si>
  <si>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</si>
  <si>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</si>
  <si>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</si>
  <si>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</si>
  <si>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</si>
  <si>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</si>
  <si>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</si>
  <si>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</si>
  <si>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</si>
  <si>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</si>
  <si>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</si>
  <si>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</si>
  <si>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</si>
  <si>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</si>
  <si>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</si>
  <si>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</si>
  <si>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</si>
  <si>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</si>
  <si>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</si>
  <si>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</si>
  <si>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</si>
  <si>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</si>
  <si>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</si>
  <si>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</si>
  <si>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</si>
  <si>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</si>
  <si>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</si>
  <si>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</si>
  <si>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</si>
  <si>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</si>
  <si>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</si>
  <si>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</si>
  <si>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</si>
  <si>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</si>
  <si>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</si>
  <si>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</si>
  <si>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</si>
  <si>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</si>
  <si>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</si>
  <si>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</si>
  <si>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</si>
  <si>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</si>
  <si>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</si>
  <si>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</si>
  <si>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</si>
  <si>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</si>
  <si>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</si>
  <si>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</si>
  <si>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</si>
  <si>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</si>
  <si>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</si>
  <si>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</si>
  <si>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</si>
  <si>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</si>
  <si>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</si>
  <si>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</si>
  <si>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</si>
  <si>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</si>
  <si>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</si>
  <si>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</si>
  <si>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</si>
  <si>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</si>
  <si>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</si>
  <si>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</si>
  <si>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</si>
  <si>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</si>
  <si>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</si>
  <si>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</si>
  <si>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</si>
  <si>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</si>
  <si>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</si>
  <si>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</si>
  <si>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</si>
  <si>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</si>
  <si>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</si>
  <si>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</si>
  <si>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</si>
  <si>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</si>
  <si>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</si>
  <si>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</si>
  <si>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</si>
  <si>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</si>
  <si>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</si>
  <si>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</si>
  <si>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</si>
  <si>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</si>
  <si>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</si>
  <si>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</si>
  <si>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</si>
  <si>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</si>
  <si>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</si>
  <si>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</si>
  <si>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</si>
  <si>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</si>
  <si>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</si>
  <si>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</si>
  <si>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</si>
  <si>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</si>
  <si>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</si>
  <si>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</si>
  <si>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</si>
  <si>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</si>
  <si>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</si>
  <si>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</si>
  <si>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</si>
  <si>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</si>
  <si>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</si>
  <si>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</si>
  <si>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</si>
  <si>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</si>
  <si>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</si>
  <si>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</si>
  <si>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</si>
  <si>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</si>
  <si>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</si>
  <si>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</si>
  <si>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</si>
  <si>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</si>
  <si>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</si>
  <si>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</si>
  <si>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</si>
  <si>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</si>
  <si>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</si>
  <si>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</si>
  <si>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</si>
  <si>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</si>
  <si>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</si>
  <si>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</si>
  <si>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</si>
  <si>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</si>
  <si>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</si>
  <si>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</si>
  <si>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</si>
  <si>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</si>
  <si>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</si>
  <si>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</si>
  <si>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</si>
  <si>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</si>
  <si>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</si>
  <si>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</si>
  <si>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</si>
  <si>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</si>
  <si>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</si>
  <si>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</si>
  <si>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</si>
  <si>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</si>
  <si>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</si>
  <si>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</si>
  <si>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</si>
  <si>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</si>
  <si>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</si>
  <si>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</si>
  <si>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</si>
  <si>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</si>
  <si>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</si>
  <si>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</si>
  <si>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</si>
  <si>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</si>
  <si>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</si>
  <si>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</si>
  <si>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</si>
  <si>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</si>
  <si>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</si>
  <si>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</si>
  <si>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</si>
  <si>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</si>
  <si>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</si>
  <si>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</si>
  <si>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</si>
  <si>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</si>
  <si>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</si>
  <si>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</si>
  <si>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</si>
  <si>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</si>
  <si>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</si>
  <si>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</si>
  <si>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</si>
  <si>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</si>
  <si>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</si>
  <si>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</si>
  <si>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</si>
  <si>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</si>
  <si>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</si>
  <si>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</si>
  <si>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</si>
  <si>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</si>
  <si>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</si>
  <si>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</si>
  <si>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</si>
  <si>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</si>
  <si>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</si>
  <si>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</si>
  <si>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</si>
  <si>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</si>
  <si>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</si>
  <si>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</si>
  <si>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</si>
  <si>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</si>
  <si>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</si>
  <si>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</si>
  <si>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</si>
  <si>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</si>
  <si>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</si>
  <si>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</si>
  <si>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</si>
  <si>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</si>
  <si>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</si>
  <si>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</si>
  <si>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</si>
  <si>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</si>
  <si>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</si>
  <si>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</si>
  <si>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</si>
  <si>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</si>
  <si>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</si>
  <si>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</si>
  <si>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</si>
  <si>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</si>
  <si>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</si>
  <si>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</si>
  <si>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</si>
  <si>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</si>
  <si>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</si>
  <si>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</si>
  <si>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</si>
  <si>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</si>
  <si>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</si>
  <si>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</si>
  <si>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</si>
  <si>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</si>
  <si>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</si>
  <si>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</si>
  <si>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</si>
  <si>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</si>
  <si>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</si>
  <si>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</si>
  <si>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</si>
  <si>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</si>
  <si>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</si>
  <si>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</si>
  <si>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</si>
  <si>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</si>
  <si>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</si>
  <si>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</si>
  <si>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</si>
  <si>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</si>
  <si>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</si>
  <si>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</si>
  <si>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</si>
  <si>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</si>
  <si>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</si>
  <si>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</si>
  <si>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</si>
  <si>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</si>
  <si>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</si>
  <si>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</si>
  <si>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</si>
  <si>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</si>
  <si>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</si>
  <si>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</si>
  <si>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</si>
  <si>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</si>
  <si>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</si>
  <si>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</si>
  <si>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</si>
  <si>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</si>
  <si>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</si>
  <si>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</si>
  <si>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</si>
  <si>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</si>
  <si>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</si>
  <si>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</si>
  <si>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</si>
  <si>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</si>
  <si>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</si>
  <si>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</si>
  <si>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</si>
  <si>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</si>
  <si>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</si>
  <si>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</si>
  <si>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</si>
  <si>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</si>
  <si>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</si>
  <si>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</si>
  <si>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</si>
  <si>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</si>
  <si>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</si>
  <si>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</si>
  <si>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</si>
  <si>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</si>
  <si>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</si>
  <si>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</si>
  <si>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</si>
  <si>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</si>
  <si>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</si>
  <si>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</si>
  <si>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</si>
  <si>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</si>
  <si>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</si>
  <si>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</si>
  <si>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</si>
  <si>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</si>
  <si>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</si>
  <si>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</si>
  <si>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</si>
  <si>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</si>
  <si>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</si>
  <si>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</si>
  <si>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</si>
  <si>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</si>
  <si>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</si>
  <si>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</si>
  <si>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</si>
  <si>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</si>
  <si>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</si>
  <si>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</si>
  <si>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</si>
  <si>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</si>
  <si>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</si>
  <si>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</si>
  <si>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</si>
  <si>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</si>
  <si>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</si>
  <si>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</si>
  <si>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</si>
  <si>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</si>
  <si>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</si>
  <si>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</si>
  <si>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</si>
  <si>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</si>
  <si>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</si>
  <si>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</si>
  <si>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</si>
  <si>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</si>
  <si>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</si>
  <si>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</si>
  <si>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</si>
  <si>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</si>
  <si>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</si>
  <si>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</si>
  <si>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</si>
  <si>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</si>
  <si>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</si>
  <si>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</si>
  <si>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</si>
  <si>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</si>
  <si>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</si>
  <si>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</si>
  <si>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</si>
  <si>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</si>
  <si>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</si>
  <si>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</si>
  <si>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</si>
  <si>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</si>
  <si>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</si>
  <si>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</si>
  <si>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</si>
  <si>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</si>
  <si>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</si>
  <si>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</si>
  <si>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</si>
  <si>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</si>
  <si>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</si>
  <si>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</si>
  <si>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</si>
  <si>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</si>
  <si>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</si>
  <si>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</si>
  <si>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</si>
  <si>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</si>
  <si>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</si>
  <si>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</si>
  <si>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</si>
  <si>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</si>
  <si>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</si>
  <si>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</si>
  <si>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</si>
  <si>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</si>
  <si>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</si>
  <si>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</si>
  <si>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</si>
  <si>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</si>
  <si>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</si>
  <si>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</si>
  <si>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</si>
  <si>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</si>
  <si>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</si>
  <si>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</si>
  <si>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</si>
  <si>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</si>
  <si>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</si>
  <si>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</si>
  <si>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</si>
  <si>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</si>
  <si>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</si>
  <si>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</si>
  <si>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</si>
  <si>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</si>
  <si>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</si>
  <si>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</si>
  <si>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</si>
  <si>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</si>
  <si>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</si>
  <si>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</si>
  <si>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</si>
  <si>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</si>
  <si>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</si>
  <si>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</si>
  <si>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</si>
  <si>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</si>
  <si>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</si>
  <si>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</si>
  <si>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</si>
  <si>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</si>
  <si>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</si>
  <si>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</si>
  <si>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</si>
  <si>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</si>
  <si>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</si>
  <si>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</si>
  <si>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</si>
  <si>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</si>
  <si>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</si>
  <si>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</si>
  <si>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</si>
  <si>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</si>
  <si>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</si>
  <si>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</si>
  <si>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</si>
  <si>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</si>
  <si>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</si>
  <si>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</si>
  <si>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</si>
  <si>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</si>
  <si>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</si>
  <si>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</si>
  <si>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</si>
  <si>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</si>
  <si>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</si>
  <si>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</si>
  <si>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</si>
  <si>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</si>
  <si>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</si>
  <si>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</si>
  <si>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</si>
  <si>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</si>
  <si>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</si>
  <si>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</si>
  <si>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</si>
  <si>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</si>
  <si>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</si>
  <si>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</si>
  <si>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</si>
  <si>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</si>
  <si>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</si>
  <si>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</si>
  <si>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</si>
  <si>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</si>
  <si>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</si>
  <si>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</si>
  <si>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</si>
  <si>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</si>
  <si>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</si>
  <si>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</si>
  <si>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</si>
  <si>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</si>
  <si>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</si>
  <si>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</si>
  <si>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</si>
  <si>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</si>
  <si>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</si>
  <si>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</si>
  <si>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</si>
  <si>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</si>
  <si>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</si>
  <si>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</si>
  <si>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</si>
  <si>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</si>
  <si>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</si>
  <si>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</si>
  <si>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</si>
  <si>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</si>
  <si>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</si>
  <si>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</si>
  <si>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</si>
  <si>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</si>
  <si>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</si>
  <si>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</si>
  <si>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</si>
  <si>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</si>
  <si>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</si>
  <si>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</si>
  <si>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</si>
  <si>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</si>
  <si>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</si>
  <si>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</si>
  <si>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</si>
  <si>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</si>
  <si>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</si>
  <si>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</si>
  <si>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</si>
  <si>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</si>
  <si>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</si>
  <si>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</si>
  <si>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</si>
  <si>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</si>
  <si>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</si>
  <si>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</si>
  <si>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</si>
  <si>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</si>
  <si>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</si>
  <si>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</si>
  <si>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</si>
  <si>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</si>
  <si>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</si>
  <si>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</si>
  <si>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</si>
  <si>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</si>
  <si>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</si>
  <si>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</si>
  <si>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</si>
  <si>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</si>
  <si>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</si>
  <si>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</si>
  <si>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</si>
  <si>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</si>
  <si>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</si>
  <si>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</si>
  <si>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</si>
  <si>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</si>
  <si>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</si>
  <si>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</si>
  <si>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</si>
  <si>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</si>
  <si>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</si>
  <si>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</si>
  <si>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</si>
  <si>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</si>
  <si>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</si>
  <si>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</si>
  <si>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</si>
  <si>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</si>
  <si>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</si>
  <si>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</si>
  <si>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</si>
  <si>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</si>
  <si>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</si>
  <si>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</si>
  <si>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</si>
  <si>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</si>
  <si>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</si>
  <si>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</si>
  <si>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</si>
  <si>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</si>
  <si>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</si>
  <si>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</si>
  <si>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</si>
  <si>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</si>
  <si>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</si>
  <si>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</si>
  <si>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</si>
  <si>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</si>
  <si>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</si>
  <si>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</si>
  <si>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</si>
  <si>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</si>
  <si>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</si>
  <si>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</si>
  <si>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</si>
  <si>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</si>
  <si>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</si>
  <si>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</si>
  <si>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</si>
  <si>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</si>
  <si>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</si>
  <si>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</si>
  <si>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</si>
  <si>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</si>
  <si>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</si>
  <si>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</si>
  <si>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</si>
  <si>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</si>
  <si>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</si>
  <si>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</si>
  <si>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</si>
  <si>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</si>
  <si>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</si>
  <si>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</si>
  <si>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</si>
  <si>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</si>
  <si>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</si>
  <si>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</si>
  <si>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</si>
  <si>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</si>
  <si>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</si>
  <si>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</si>
  <si>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</si>
  <si>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</si>
  <si>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</si>
  <si>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</si>
  <si>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</si>
  <si>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</si>
  <si>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</si>
  <si>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</si>
  <si>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</si>
  <si>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</si>
  <si>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</si>
  <si>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</si>
  <si>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</si>
  <si>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</si>
  <si>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</si>
  <si>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</si>
  <si>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</si>
  <si>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</si>
  <si>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</si>
  <si>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</si>
  <si>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</si>
  <si>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</si>
  <si>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</si>
  <si>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</si>
  <si>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</si>
  <si>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</si>
  <si>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</si>
  <si>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</si>
  <si>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</si>
  <si>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</si>
  <si>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</si>
  <si>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</si>
  <si>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</si>
  <si>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</si>
  <si>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</si>
  <si>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</si>
  <si>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</si>
  <si>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</si>
  <si>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</si>
  <si>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</si>
  <si>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</si>
  <si>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</si>
  <si>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</si>
  <si>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</si>
  <si>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</si>
  <si>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</si>
  <si>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</si>
  <si>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</si>
  <si>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</si>
  <si>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</si>
  <si>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</si>
  <si>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</si>
  <si>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</si>
  <si>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</si>
  <si>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</si>
  <si>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</si>
  <si>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</si>
  <si>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</si>
  <si>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</si>
  <si>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</si>
  <si>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</si>
  <si>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</si>
  <si>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</si>
  <si>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</si>
  <si>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</si>
  <si>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</si>
  <si>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</si>
  <si>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</si>
  <si>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</si>
  <si>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</si>
  <si>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</si>
  <si>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</si>
  <si>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</si>
  <si>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</si>
  <si>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</si>
  <si>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</si>
  <si>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</si>
  <si>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</si>
  <si>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</si>
  <si>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</si>
  <si>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</si>
  <si>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</si>
  <si>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</si>
  <si>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</si>
  <si>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</si>
  <si>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</si>
  <si>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</si>
  <si>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</si>
  <si>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</si>
  <si>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</si>
  <si>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</si>
  <si>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</si>
  <si>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</si>
  <si>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</si>
  <si>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</si>
  <si>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</si>
  <si>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</si>
  <si>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</si>
  <si>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</si>
  <si>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</si>
  <si>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</si>
  <si>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</si>
  <si>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</si>
  <si>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</si>
  <si>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</si>
  <si>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</si>
  <si>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</si>
  <si>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</si>
  <si>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</si>
  <si>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</si>
  <si>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</si>
  <si>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</si>
  <si>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</si>
  <si>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</si>
  <si>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</si>
  <si>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</si>
  <si>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</si>
  <si>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</si>
  <si>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</si>
  <si>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</si>
  <si>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</si>
  <si>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</si>
  <si>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</si>
  <si>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</si>
  <si>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</si>
  <si>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</si>
  <si>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</si>
  <si>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</si>
  <si>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</si>
  <si>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</si>
  <si>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</si>
  <si>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</si>
  <si>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</si>
  <si>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</si>
  <si>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</si>
  <si>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</si>
  <si>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</si>
  <si>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</si>
  <si>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</si>
  <si>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</si>
  <si>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</si>
  <si>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</si>
  <si>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</si>
  <si>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</si>
  <si>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</si>
  <si>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</si>
  <si>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</si>
  <si>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</si>
  <si>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</si>
  <si>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</si>
  <si>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</si>
  <si>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</si>
  <si>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</si>
  <si>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</si>
  <si>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</si>
  <si>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</si>
  <si>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</si>
  <si>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</si>
  <si>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</si>
  <si>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</si>
  <si>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</si>
  <si>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</si>
  <si>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</si>
  <si>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</si>
  <si>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</si>
  <si>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</si>
  <si>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</si>
  <si>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</si>
  <si>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</si>
  <si>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</si>
  <si>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</si>
  <si>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</si>
  <si>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</si>
  <si>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</si>
  <si>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</si>
  <si>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</si>
  <si>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</si>
  <si>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</si>
  <si>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</si>
  <si>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</si>
  <si>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</si>
  <si>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</si>
  <si>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</si>
  <si>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</si>
  <si>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</si>
  <si>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</si>
  <si>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</si>
  <si>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</si>
  <si>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</si>
  <si>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</si>
  <si>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</si>
  <si>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</si>
  <si>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</si>
  <si>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</si>
  <si>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</si>
  <si>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</si>
  <si>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</si>
  <si>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</si>
  <si>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</si>
  <si>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</si>
  <si>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</si>
  <si>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</si>
  <si>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</si>
  <si>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</si>
  <si>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</si>
  <si>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</si>
  <si>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</si>
  <si>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</si>
  <si>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</si>
  <si>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</si>
  <si>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</si>
  <si>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</si>
  <si>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</si>
  <si>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</si>
  <si>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</si>
  <si>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</si>
  <si>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</si>
  <si>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</si>
  <si>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</si>
  <si>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</si>
  <si>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</si>
  <si>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</si>
  <si>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</si>
  <si>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</si>
  <si>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</si>
  <si>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</si>
  <si>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</si>
  <si>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</si>
  <si>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</si>
  <si>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</si>
  <si>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</si>
  <si>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</si>
  <si>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</si>
  <si>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</si>
  <si>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</si>
  <si>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</si>
  <si>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</si>
  <si>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</si>
  <si>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</si>
  <si>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</si>
  <si>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</si>
  <si>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</si>
  <si>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</si>
  <si>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</si>
  <si>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</si>
  <si>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</si>
  <si>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</si>
  <si>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</si>
  <si>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</si>
  <si>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</si>
  <si>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</si>
  <si>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</si>
  <si>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</si>
  <si>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</si>
  <si>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</si>
  <si>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</si>
  <si>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</si>
  <si>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</si>
  <si>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</si>
  <si>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</si>
  <si>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</si>
  <si>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</si>
  <si>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</si>
  <si>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</si>
  <si>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</si>
  <si>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</si>
  <si>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</si>
  <si>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</si>
  <si>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</si>
  <si>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</si>
  <si>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</si>
  <si>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</si>
  <si>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</si>
  <si>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</si>
  <si>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</si>
  <si>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</si>
  <si>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</si>
  <si>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</si>
  <si>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</si>
  <si>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</si>
  <si>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</si>
  <si>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</si>
  <si>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</si>
  <si>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</si>
  <si>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</si>
  <si>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</si>
  <si>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</si>
  <si>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</si>
  <si>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</si>
  <si>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</si>
  <si>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</si>
  <si>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</si>
  <si>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</si>
  <si>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</si>
  <si>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</si>
  <si>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</si>
  <si>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</si>
  <si>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</si>
  <si>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</si>
  <si>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</si>
  <si>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</si>
  <si>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</si>
  <si>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</si>
  <si>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</si>
  <si>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</si>
  <si>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</si>
  <si>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</si>
  <si>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</si>
  <si>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</si>
  <si>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</si>
  <si>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</si>
  <si>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</si>
  <si>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</si>
  <si>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</si>
  <si>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</si>
  <si>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</si>
  <si>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</si>
  <si>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</si>
  <si>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</si>
  <si>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</si>
  <si>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</si>
  <si>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</si>
  <si>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</si>
  <si>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</si>
  <si>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</si>
  <si>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</si>
  <si>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</si>
  <si>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</si>
  <si>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</si>
  <si>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</si>
  <si>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</si>
  <si>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</si>
  <si>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</si>
  <si>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</si>
  <si>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</si>
  <si>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</si>
  <si>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</si>
  <si>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</si>
  <si>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</si>
  <si>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</si>
  <si>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</si>
  <si>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</si>
  <si>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</si>
  <si>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</si>
  <si>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</si>
  <si>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</si>
  <si>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</si>
  <si>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</si>
  <si>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</si>
  <si>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</si>
  <si>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</si>
  <si>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</si>
  <si>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</si>
  <si>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</si>
  <si>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</si>
  <si>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</si>
  <si>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</si>
  <si>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</si>
  <si>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</si>
  <si>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</si>
  <si>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</si>
  <si>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</si>
  <si>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</si>
  <si>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</si>
  <si>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</si>
  <si>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</si>
  <si>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</si>
  <si>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</si>
  <si>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</si>
  <si>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</si>
  <si>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</si>
  <si>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</si>
  <si>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</si>
  <si>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</si>
  <si>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</si>
  <si>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</si>
  <si>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</si>
  <si>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</si>
  <si>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</si>
  <si>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</si>
  <si>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</si>
  <si>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</si>
  <si>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</si>
  <si>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</si>
  <si>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</si>
  <si>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</si>
  <si>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</si>
  <si>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</si>
  <si>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</si>
  <si>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</si>
  <si>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</si>
  <si>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</si>
  <si>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</si>
  <si>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</si>
  <si>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</si>
  <si>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</si>
  <si>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</si>
  <si>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</si>
  <si>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</si>
  <si>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</si>
  <si>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</si>
  <si>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</si>
  <si>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</si>
  <si>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</si>
  <si>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</si>
  <si>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</si>
  <si>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</si>
  <si>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</si>
  <si>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</si>
  <si>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</si>
  <si>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</si>
  <si>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</si>
  <si>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</si>
  <si>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</si>
  <si>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</si>
  <si>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</si>
  <si>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</si>
  <si>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</si>
  <si>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</si>
  <si>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</si>
  <si>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</si>
  <si>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</si>
  <si>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</si>
  <si>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</si>
  <si>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</si>
  <si>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</si>
  <si>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</si>
  <si>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</si>
  <si>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</si>
  <si>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</si>
  <si>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</si>
  <si>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</si>
  <si>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</si>
  <si>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</si>
  <si>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</si>
  <si>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</si>
  <si>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</si>
  <si>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</si>
  <si>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</si>
  <si>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</si>
  <si>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</si>
  <si>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</si>
  <si>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</si>
  <si>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</si>
  <si>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</si>
  <si>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</si>
  <si>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</si>
  <si>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</si>
  <si>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</si>
  <si>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</si>
  <si>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</si>
  <si>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</si>
  <si>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</si>
  <si>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</si>
  <si>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</si>
  <si>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</si>
  <si>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</si>
  <si>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</si>
  <si>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</si>
  <si>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</si>
  <si>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</si>
  <si>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</si>
  <si>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</si>
  <si>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</si>
  <si>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</si>
  <si>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</si>
  <si>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</si>
  <si>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</si>
  <si>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</si>
  <si>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</si>
  <si>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</si>
  <si>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</si>
  <si>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</si>
  <si>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</si>
  <si>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</si>
  <si>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</si>
  <si>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</si>
  <si>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</si>
  <si>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</si>
  <si>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</si>
  <si>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</si>
  <si>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</si>
  <si>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</si>
  <si>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</si>
  <si>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</si>
  <si>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</si>
  <si>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</si>
  <si>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</si>
  <si>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</si>
  <si>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</si>
  <si>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</si>
  <si>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</si>
  <si>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</si>
  <si>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</si>
  <si>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</si>
  <si>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</si>
  <si>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</si>
  <si>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</si>
  <si>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</si>
  <si>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</si>
  <si>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</si>
  <si>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</si>
  <si>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</si>
  <si>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</si>
  <si>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</si>
  <si>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</si>
  <si>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</si>
  <si>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</si>
  <si>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</si>
  <si>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</si>
  <si>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</si>
  <si>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</si>
  <si>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</si>
  <si>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</si>
  <si>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</si>
  <si>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</si>
  <si>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</si>
  <si>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</si>
  <si>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</si>
  <si>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</si>
  <si>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</si>
  <si>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</si>
  <si>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</si>
  <si>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</si>
  <si>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</si>
  <si>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</si>
  <si>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</si>
  <si>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</si>
  <si>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</si>
  <si>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</si>
  <si>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</si>
  <si>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</si>
  <si>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</si>
  <si>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</si>
  <si>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</si>
  <si>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</si>
  <si>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</si>
  <si>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</si>
  <si>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</si>
  <si>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</si>
  <si>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</si>
  <si>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</si>
  <si>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</si>
  <si>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</si>
  <si>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</si>
  <si>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</si>
  <si>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</si>
  <si>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</si>
  <si>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</si>
  <si>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</si>
  <si>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</si>
  <si>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</si>
  <si>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</si>
  <si>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</si>
  <si>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</si>
  <si>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</si>
  <si>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</si>
  <si>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</si>
  <si>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</si>
  <si>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</si>
  <si>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</si>
  <si>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</si>
  <si>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</si>
  <si>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</si>
  <si>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</si>
  <si>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</si>
  <si>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</si>
  <si>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</si>
  <si>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</si>
  <si>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</si>
  <si>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</si>
  <si>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</si>
  <si>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</si>
  <si>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</si>
  <si>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</si>
  <si>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</si>
  <si>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</si>
  <si>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</si>
  <si>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</si>
  <si>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</si>
  <si>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</si>
  <si>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</si>
  <si>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</si>
  <si>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</si>
  <si>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</si>
  <si>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</si>
  <si>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</si>
  <si>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</si>
  <si>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</si>
  <si>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</si>
  <si>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</si>
  <si>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</si>
  <si>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</si>
  <si>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</si>
  <si>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</si>
  <si>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</si>
  <si>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</si>
  <si>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</si>
  <si>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</si>
  <si>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</si>
  <si>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</si>
  <si>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</si>
  <si>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</si>
  <si>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</si>
  <si>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</si>
  <si>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</si>
  <si>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</si>
  <si>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</si>
  <si>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</si>
  <si>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</si>
  <si>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</si>
  <si>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</si>
  <si>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</si>
  <si>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</si>
  <si>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</si>
  <si>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</si>
  <si>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</si>
  <si>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</si>
  <si>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</si>
  <si>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</si>
  <si>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</si>
  <si>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</si>
  <si>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</si>
  <si>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</si>
  <si>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</si>
  <si>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</si>
  <si>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</si>
  <si>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</si>
  <si>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</si>
  <si>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</si>
  <si>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</si>
  <si>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</si>
  <si>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</si>
  <si>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</si>
  <si>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</si>
  <si>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</si>
  <si>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</si>
  <si>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</si>
  <si>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</si>
  <si>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</si>
  <si>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</si>
  <si>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</si>
  <si>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</si>
  <si>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</si>
  <si>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</si>
  <si>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</si>
  <si>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</si>
  <si>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</si>
  <si>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</si>
  <si>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</si>
  <si>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</si>
  <si>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</si>
  <si>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</si>
  <si>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</si>
  <si>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</si>
  <si>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</si>
  <si>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</si>
  <si>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</si>
  <si>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</si>
  <si>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</si>
  <si>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</si>
  <si>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</si>
  <si>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</si>
  <si>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</si>
  <si>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</si>
  <si>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</si>
  <si>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</si>
  <si>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</si>
  <si>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</si>
  <si>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</si>
  <si>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</si>
  <si>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</si>
  <si>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</si>
  <si>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</si>
  <si>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</si>
  <si>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</si>
  <si>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</si>
  <si>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</si>
  <si>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</si>
  <si>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</si>
  <si>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</si>
  <si>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</si>
  <si>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</si>
  <si>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</si>
  <si>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</si>
  <si>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</si>
  <si>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</si>
  <si>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</si>
  <si>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</si>
  <si>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</si>
  <si>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</si>
  <si>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</si>
  <si>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</si>
  <si>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</si>
  <si>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</si>
  <si>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</si>
  <si>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</si>
  <si>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</si>
  <si>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</si>
  <si>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</si>
  <si>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</si>
  <si>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</si>
  <si>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</si>
  <si>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</si>
  <si>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</si>
  <si>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</si>
  <si>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</si>
  <si>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</si>
  <si>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</si>
  <si>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</si>
  <si>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</si>
  <si>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</si>
  <si>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</si>
  <si>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</si>
  <si>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</si>
  <si>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</si>
  <si>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</si>
  <si>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</si>
  <si>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</si>
  <si>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</si>
  <si>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</si>
  <si>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</si>
  <si>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</si>
  <si>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</si>
  <si>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</si>
  <si>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</si>
  <si>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</si>
  <si>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</si>
  <si>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</si>
  <si>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</si>
  <si>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</si>
  <si>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</si>
  <si>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</si>
  <si>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</si>
  <si>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</si>
  <si>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</si>
  <si>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</si>
  <si>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</si>
  <si>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</si>
  <si>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</si>
  <si>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</si>
  <si>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</si>
  <si>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</si>
  <si>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</si>
  <si>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</si>
  <si>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</si>
  <si>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</si>
  <si>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</si>
  <si>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</si>
  <si>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</si>
  <si>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</si>
  <si>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</si>
  <si>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</si>
  <si>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</si>
  <si>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</si>
  <si>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</si>
  <si>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</si>
  <si>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</si>
  <si>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</si>
  <si>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</si>
  <si>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</si>
  <si>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</si>
  <si>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</si>
  <si>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</si>
  <si>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</si>
  <si>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</si>
  <si>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</si>
  <si>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</si>
  <si>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</si>
  <si>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</si>
  <si>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</si>
  <si>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</si>
  <si>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</si>
  <si>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</si>
  <si>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</si>
  <si>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</si>
  <si>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</si>
  <si>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</si>
  <si>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</si>
  <si>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</si>
  <si>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</si>
  <si>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</si>
  <si>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</si>
  <si>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</si>
  <si>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</si>
  <si>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</si>
  <si>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</si>
  <si>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</si>
  <si>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</si>
  <si>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</si>
  <si>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</si>
  <si>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</si>
  <si>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</si>
  <si>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</si>
  <si>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</si>
  <si>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</si>
  <si>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</si>
  <si>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</si>
  <si>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</si>
  <si>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</si>
  <si>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</si>
  <si>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</si>
  <si>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</si>
  <si>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</si>
  <si>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</si>
  <si>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</si>
  <si>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</si>
  <si>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</si>
  <si>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</si>
  <si>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</si>
  <si>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</si>
  <si>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</si>
  <si>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</si>
  <si>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</si>
  <si>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</si>
  <si>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</si>
  <si>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</si>
  <si>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</si>
  <si>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</si>
  <si>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</si>
  <si>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</si>
  <si>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</si>
  <si>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</si>
  <si>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</si>
  <si>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</si>
  <si>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</si>
  <si>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</si>
  <si>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</si>
  <si>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</si>
  <si>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</si>
  <si>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</si>
  <si>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</si>
  <si>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</si>
  <si>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</si>
  <si>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</si>
  <si>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</si>
  <si>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</si>
  <si>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</si>
  <si>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</si>
  <si>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</si>
  <si>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</si>
  <si>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</si>
  <si>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</si>
  <si>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</si>
  <si>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</si>
  <si>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</si>
  <si>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</si>
  <si>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</si>
  <si>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</si>
  <si>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</si>
  <si>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</si>
  <si>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</si>
  <si>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</si>
  <si>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</si>
  <si>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</si>
  <si>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</si>
  <si>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</si>
  <si>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</si>
  <si>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</si>
  <si>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</si>
  <si>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</si>
  <si>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</si>
  <si>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</si>
  <si>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</si>
  <si>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</si>
  <si>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</si>
  <si>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</si>
  <si>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</si>
  <si>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</si>
  <si>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</si>
  <si>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</si>
  <si>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</si>
  <si>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</si>
  <si>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</si>
  <si>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</si>
  <si>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</si>
  <si>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</si>
  <si>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</si>
  <si>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</si>
  <si>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</si>
  <si>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</si>
  <si>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</si>
  <si>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</si>
  <si>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</si>
  <si>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</si>
  <si>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</si>
  <si>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</si>
  <si>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</si>
  <si>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</si>
  <si>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</si>
  <si>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</si>
  <si>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</si>
  <si>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</si>
  <si>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</si>
  <si>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</si>
  <si>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</si>
  <si>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</si>
  <si>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</si>
  <si>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</si>
  <si>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</si>
  <si>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</si>
  <si>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</si>
  <si>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</si>
  <si>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</si>
  <si>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</si>
  <si>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</si>
  <si>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</si>
  <si>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</si>
  <si>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</si>
  <si>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</si>
  <si>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</si>
  <si>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</si>
  <si>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</si>
  <si>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</si>
  <si>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</si>
  <si>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</si>
  <si>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</si>
  <si>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</si>
  <si>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</si>
  <si>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</si>
  <si>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</si>
  <si>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</si>
  <si>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</si>
  <si>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</si>
  <si>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</si>
  <si>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</si>
  <si>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</si>
  <si>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</si>
  <si>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</si>
  <si>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</si>
  <si>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</si>
  <si>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</si>
  <si>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</si>
  <si>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</si>
  <si>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</si>
  <si>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</si>
  <si>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</si>
  <si>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</si>
  <si>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</si>
  <si>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</si>
  <si>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</si>
  <si>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</si>
  <si>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</si>
  <si>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</si>
  <si>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</si>
  <si>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</si>
  <si>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</si>
  <si>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</si>
  <si>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</si>
  <si>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</si>
  <si>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</si>
  <si>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</si>
  <si>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</si>
  <si>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</si>
  <si>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</si>
  <si>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</si>
  <si>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</si>
  <si>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</si>
  <si>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</si>
  <si>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</si>
  <si>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</si>
  <si>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</si>
  <si>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</si>
  <si>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</si>
  <si>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</si>
  <si>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</si>
  <si>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</si>
  <si>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</si>
  <si>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</si>
  <si>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</si>
  <si>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</si>
  <si>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</si>
  <si>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</si>
  <si>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</si>
  <si>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</si>
  <si>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</si>
  <si>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</si>
  <si>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</si>
  <si>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</si>
  <si>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</si>
  <si>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</si>
  <si>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</si>
  <si>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</si>
  <si>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</si>
  <si>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</si>
  <si>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</si>
  <si>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</si>
  <si>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</si>
  <si>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</si>
  <si>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</si>
  <si>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</si>
  <si>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</si>
  <si>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</si>
  <si>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</si>
  <si>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</si>
  <si>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</si>
  <si>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</si>
  <si>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</si>
  <si>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</si>
  <si>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</si>
  <si>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</si>
  <si>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</si>
  <si>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</si>
  <si>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</si>
  <si>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</si>
  <si>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</si>
  <si>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</si>
  <si>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</si>
  <si>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</si>
  <si>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</si>
  <si>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</si>
  <si>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</si>
  <si>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</si>
  <si>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</si>
  <si>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</si>
  <si>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</si>
  <si>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</si>
  <si>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</si>
  <si>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</si>
  <si>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</si>
  <si>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</si>
  <si>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</si>
  <si>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</si>
  <si>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</si>
  <si>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</si>
  <si>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</si>
  <si>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</si>
  <si>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</si>
  <si>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</si>
  <si>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</si>
  <si>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</si>
  <si>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</si>
  <si>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</si>
  <si>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</si>
  <si>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</si>
  <si>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</si>
  <si>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</si>
  <si>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</si>
  <si>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</si>
  <si>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</si>
  <si>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</si>
  <si>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</si>
  <si>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</si>
  <si>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</si>
  <si>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</si>
  <si>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</si>
  <si>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</si>
  <si>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</si>
  <si>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</si>
  <si>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</si>
  <si>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</si>
  <si>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</si>
  <si>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</si>
  <si>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</si>
  <si>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</si>
  <si>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</si>
  <si>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</si>
  <si>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</si>
  <si>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</si>
  <si>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</si>
  <si>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</si>
  <si>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</si>
  <si>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</si>
  <si>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</si>
  <si>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</si>
  <si>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</si>
  <si>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</si>
  <si>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</si>
  <si>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</si>
  <si>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</si>
  <si>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</si>
  <si>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</si>
  <si>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</si>
  <si>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</si>
  <si>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</si>
  <si>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</si>
  <si>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</si>
  <si>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</si>
  <si>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</si>
  <si>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</si>
  <si>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</si>
  <si>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</si>
  <si>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</si>
  <si>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</si>
  <si>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</si>
  <si>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</si>
  <si>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</si>
  <si>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</si>
  <si>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</si>
  <si>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</si>
  <si>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</si>
  <si>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</si>
  <si>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</si>
  <si>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</si>
  <si>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</si>
  <si>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</si>
  <si>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</si>
  <si>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</si>
  <si>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</si>
  <si>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</si>
  <si>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</si>
  <si>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</si>
  <si>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</si>
  <si>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</si>
  <si>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</si>
  <si>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</si>
  <si>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</si>
  <si>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</si>
  <si>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</si>
  <si>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</si>
  <si>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</si>
  <si>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</si>
  <si>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</si>
  <si>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</si>
  <si>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</si>
  <si>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</si>
  <si>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</si>
  <si>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</si>
  <si>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</si>
  <si>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</si>
  <si>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</si>
  <si>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</si>
  <si>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</si>
  <si>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</si>
  <si>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</si>
  <si>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</si>
  <si>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</si>
  <si>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</si>
  <si>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</si>
  <si>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</si>
  <si>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</si>
  <si>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</si>
  <si>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</si>
  <si>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</si>
  <si>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</si>
  <si>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</si>
  <si>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</si>
  <si>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</si>
  <si>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</si>
  <si>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</si>
  <si>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</si>
  <si>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</si>
  <si>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</si>
  <si>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</si>
  <si>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</si>
  <si>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</si>
  <si>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</si>
  <si>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</si>
  <si>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</si>
  <si>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</si>
  <si>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</si>
  <si>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</si>
  <si>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</si>
  <si>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</si>
  <si>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</si>
  <si>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</si>
  <si>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</si>
  <si>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</si>
  <si>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</si>
  <si>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</si>
  <si>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</si>
  <si>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</si>
  <si>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</si>
  <si>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</si>
  <si>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</si>
  <si>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</si>
  <si>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</si>
  <si>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</si>
  <si>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</si>
  <si>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</si>
  <si>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</si>
  <si>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</si>
  <si>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</si>
  <si>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</si>
  <si>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</si>
  <si>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</si>
  <si>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</si>
  <si>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</si>
  <si>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</si>
  <si>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</si>
  <si>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</si>
  <si>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</si>
  <si>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</si>
  <si>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</si>
  <si>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</si>
  <si>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</si>
  <si>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</si>
  <si>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</si>
  <si>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</si>
  <si>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</si>
  <si>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</si>
  <si>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</si>
  <si>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</si>
  <si>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</si>
  <si>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</si>
  <si>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</si>
  <si>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</si>
  <si>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</si>
  <si>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</si>
  <si>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</si>
  <si>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</si>
  <si>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</si>
  <si>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</si>
  <si>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</si>
  <si>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</si>
  <si>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</si>
  <si>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</si>
  <si>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</si>
  <si>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</si>
  <si>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</si>
  <si>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</si>
  <si>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</si>
  <si>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</si>
  <si>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</si>
  <si>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</si>
  <si>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</si>
  <si>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</si>
  <si>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</si>
  <si>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</si>
  <si>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</si>
  <si>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</si>
  <si>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</si>
  <si>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</si>
  <si>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</si>
  <si>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</si>
  <si>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</si>
  <si>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</si>
  <si>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</si>
  <si>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</si>
  <si>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</si>
  <si>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</si>
  <si>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</si>
  <si>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</si>
  <si>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</si>
  <si>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</si>
  <si>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</si>
  <si>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</si>
  <si>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</si>
  <si>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</si>
  <si>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</si>
  <si>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</si>
  <si>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</si>
  <si>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</si>
  <si>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</si>
  <si>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</si>
  <si>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</si>
  <si>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</si>
  <si>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</si>
  <si>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</si>
  <si>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</si>
  <si>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</si>
  <si>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</si>
  <si>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</si>
  <si>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</si>
  <si>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</si>
  <si>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</si>
  <si>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</si>
  <si>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</si>
  <si>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</si>
  <si>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</si>
  <si>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</si>
  <si>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</si>
  <si>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</si>
  <si>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</si>
  <si>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</si>
  <si>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</si>
  <si>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</si>
  <si>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</si>
  <si>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</si>
  <si>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</si>
  <si>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</si>
  <si>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</si>
  <si>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</si>
  <si>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</si>
  <si>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</si>
  <si>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</si>
  <si>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</si>
  <si>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</si>
  <si>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</si>
  <si>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</si>
  <si>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</si>
  <si>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</si>
  <si>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</si>
  <si>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</si>
  <si>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</si>
  <si>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</si>
  <si>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</si>
  <si>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</si>
  <si>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</si>
  <si>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</si>
  <si>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</si>
  <si>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</si>
  <si>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</si>
  <si>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</si>
  <si>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</si>
  <si>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</si>
  <si>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</si>
  <si>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</si>
  <si>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</si>
  <si>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</si>
  <si>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</si>
  <si>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</si>
  <si>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</si>
  <si>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</si>
  <si>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</si>
  <si>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</si>
  <si>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</si>
  <si>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</si>
  <si>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</si>
  <si>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</si>
  <si>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</si>
  <si>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</si>
  <si>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</si>
  <si>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</si>
  <si>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</si>
  <si>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</si>
  <si>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</si>
  <si>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</si>
  <si>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</si>
  <si>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</si>
  <si>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</si>
  <si>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</si>
  <si>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</si>
  <si>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</si>
  <si>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</si>
  <si>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</si>
  <si>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</si>
  <si>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</si>
  <si>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</si>
  <si>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</si>
  <si>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</si>
  <si>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</si>
  <si>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</si>
  <si>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</si>
  <si>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</si>
  <si>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</si>
  <si>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</si>
  <si>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</si>
  <si>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</si>
  <si>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</si>
  <si>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</si>
  <si>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</si>
  <si>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</si>
  <si>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</si>
  <si>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</si>
  <si>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</si>
  <si>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</si>
  <si>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</si>
  <si>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</si>
  <si>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</si>
  <si>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</si>
  <si>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</si>
  <si>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</si>
  <si>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</si>
  <si>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</si>
  <si>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</si>
  <si>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</si>
  <si>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</si>
  <si>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</si>
  <si>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</si>
  <si>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</si>
  <si>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</si>
  <si>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</si>
  <si>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</si>
  <si>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</si>
  <si>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</si>
  <si>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</si>
  <si>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</si>
  <si>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</si>
  <si>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</si>
  <si>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</si>
  <si>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</si>
  <si>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</si>
  <si>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</si>
  <si>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</si>
  <si>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</si>
  <si>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</si>
  <si>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</si>
  <si>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</si>
  <si>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</si>
  <si>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</si>
  <si>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</si>
  <si>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</si>
  <si>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</si>
  <si>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</si>
  <si>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</si>
  <si>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</si>
  <si>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</si>
  <si>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</si>
  <si>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</si>
  <si>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</si>
  <si>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</si>
  <si>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</si>
  <si>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</si>
  <si>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</si>
  <si>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</si>
  <si>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</si>
  <si>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</si>
  <si>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</si>
  <si>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</si>
  <si>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</si>
  <si>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</si>
  <si>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</si>
  <si>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</si>
  <si>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</si>
  <si>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</si>
  <si>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</si>
  <si>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</si>
  <si>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</si>
  <si>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</si>
  <si>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</si>
  <si>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</si>
  <si>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</si>
  <si>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</si>
  <si>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</si>
  <si>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</si>
  <si>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</si>
  <si>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</si>
  <si>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</si>
  <si>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</si>
  <si>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</si>
  <si>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</si>
  <si>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</si>
  <si>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</si>
  <si>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</si>
  <si>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</si>
  <si>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</si>
  <si>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</si>
  <si>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</si>
  <si>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</si>
  <si>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</si>
  <si>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</si>
  <si>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</si>
  <si>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</si>
  <si>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</si>
  <si>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</si>
  <si>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</si>
  <si>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</si>
  <si>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</si>
  <si>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</si>
  <si>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</si>
  <si>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</si>
  <si>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</si>
  <si>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</si>
  <si>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</si>
  <si>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</si>
  <si>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</si>
  <si>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</si>
  <si>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</si>
  <si>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</si>
  <si>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</si>
  <si>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</si>
  <si>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</si>
  <si>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</si>
  <si>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</si>
  <si>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</si>
  <si>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</si>
  <si>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</si>
  <si>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</si>
  <si>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</si>
  <si>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</si>
  <si>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</si>
  <si>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</si>
  <si>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</si>
  <si>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</si>
  <si>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</si>
  <si>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</si>
  <si>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</si>
  <si>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</si>
  <si>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</si>
  <si>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</si>
  <si>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</si>
  <si>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</si>
  <si>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</si>
  <si>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</si>
  <si>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</si>
  <si>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</si>
  <si>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</si>
  <si>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</si>
  <si>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</si>
  <si>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</si>
  <si>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</si>
  <si>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</si>
  <si>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</si>
  <si>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</si>
  <si>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</si>
  <si>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</si>
  <si>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</si>
  <si>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</si>
  <si>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</si>
  <si>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</si>
  <si>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</si>
  <si>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</si>
  <si>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</si>
  <si>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</si>
  <si>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</si>
  <si>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</si>
  <si>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</si>
  <si>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</si>
  <si>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</si>
  <si>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</si>
  <si>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</si>
  <si>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</si>
  <si>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</si>
  <si>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</si>
  <si>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</si>
  <si>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</si>
  <si>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</si>
  <si>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</si>
  <si>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</si>
  <si>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</si>
  <si>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</si>
  <si>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</si>
  <si>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</si>
  <si>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</si>
  <si>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</si>
  <si>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</si>
  <si>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</si>
  <si>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</si>
  <si>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</si>
  <si>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</si>
  <si>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</si>
  <si>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</si>
  <si>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</si>
  <si>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</si>
  <si>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</si>
  <si>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</si>
  <si>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</si>
  <si>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</si>
  <si>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</si>
  <si>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</si>
  <si>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</si>
  <si>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</si>
  <si>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</si>
  <si>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</si>
  <si>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</si>
  <si>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</si>
  <si>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</si>
  <si>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</si>
  <si>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</si>
  <si>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</si>
  <si>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</si>
  <si>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</si>
  <si>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</si>
  <si>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</si>
  <si>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</si>
  <si>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</si>
  <si>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</si>
  <si>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</si>
  <si>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</si>
  <si>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</si>
  <si>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</si>
  <si>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</si>
  <si>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</si>
  <si>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</si>
  <si>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</si>
  <si>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</si>
  <si>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</si>
  <si>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</si>
  <si>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</si>
  <si>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</si>
  <si>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</si>
  <si>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</si>
  <si>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</si>
  <si>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</si>
  <si>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</si>
  <si>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</si>
  <si>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</si>
  <si>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</si>
  <si>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</si>
  <si>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</si>
  <si>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</si>
  <si>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</si>
  <si>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</si>
  <si>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</si>
  <si>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</si>
  <si>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</si>
  <si>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</si>
  <si>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</si>
  <si>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</si>
  <si>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</si>
  <si>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</si>
  <si>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</si>
  <si>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</si>
  <si>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</si>
  <si>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</si>
  <si>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</si>
  <si>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</si>
  <si>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</si>
  <si>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</si>
  <si>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</si>
  <si>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</si>
  <si>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</si>
  <si>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</si>
  <si>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</si>
  <si>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</si>
  <si>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</si>
  <si>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</si>
  <si>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</si>
  <si>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</si>
  <si>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</si>
  <si>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</si>
  <si>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</si>
  <si>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</si>
  <si>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</si>
  <si>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</si>
  <si>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</si>
  <si>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</si>
  <si>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</si>
  <si>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</si>
  <si>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</si>
  <si>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</si>
  <si>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</si>
  <si>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</si>
  <si>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</si>
  <si>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</si>
  <si>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</si>
  <si>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</si>
  <si>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</si>
  <si>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</si>
  <si>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</si>
  <si>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</si>
  <si>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</si>
  <si>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</si>
  <si>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</si>
  <si>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</si>
  <si>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</si>
  <si>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</si>
  <si>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</si>
  <si>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</si>
  <si>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</si>
  <si>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</si>
  <si>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</si>
  <si>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</si>
  <si>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</si>
  <si>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</si>
  <si>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</si>
  <si>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</si>
  <si>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</si>
  <si>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</si>
  <si>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</si>
  <si>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</si>
  <si>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</si>
  <si>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</si>
  <si>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</si>
  <si>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</si>
  <si>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</si>
  <si>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</si>
  <si>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</si>
  <si>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</si>
  <si>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</si>
  <si>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</si>
  <si>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</si>
  <si>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</si>
  <si>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</si>
  <si>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</si>
  <si>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</si>
  <si>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</si>
  <si>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</si>
  <si>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</si>
  <si>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</si>
  <si>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</si>
  <si>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</si>
  <si>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</si>
  <si>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</si>
  <si>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</si>
  <si>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</si>
  <si>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</si>
  <si>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</si>
  <si>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</si>
  <si>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</si>
  <si>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</si>
  <si>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</si>
  <si>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</si>
  <si>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</si>
  <si>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</si>
  <si>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</si>
  <si>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</si>
  <si>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</si>
  <si>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</si>
  <si>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</si>
  <si>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</si>
  <si>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</si>
  <si>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</si>
  <si>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</si>
  <si>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</si>
  <si>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</si>
  <si>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</si>
  <si>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</si>
  <si>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</si>
  <si>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</si>
  <si>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</si>
  <si>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</si>
  <si>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</si>
  <si>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</si>
  <si>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</si>
  <si>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</si>
  <si>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</si>
  <si>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</si>
  <si>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</si>
  <si>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</si>
  <si>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</si>
  <si>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</si>
  <si>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</si>
  <si>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</si>
  <si>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</si>
  <si>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</si>
  <si>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</si>
  <si>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</si>
  <si>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</si>
  <si>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</si>
  <si>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</si>
  <si>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</si>
  <si>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</si>
  <si>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</si>
  <si>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</si>
  <si>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</si>
  <si>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</si>
  <si>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</si>
  <si>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</si>
  <si>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</si>
  <si>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</si>
  <si>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</si>
  <si>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</si>
  <si>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</si>
  <si>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</si>
  <si>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</si>
  <si>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</si>
  <si>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</si>
  <si>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</si>
  <si>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</si>
  <si>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</si>
  <si>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</si>
  <si>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</si>
  <si>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</si>
  <si>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</si>
  <si>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</si>
  <si>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</si>
  <si>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</si>
  <si>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</si>
  <si>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</si>
  <si>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</si>
  <si>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</si>
  <si>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</si>
  <si>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</si>
  <si>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</si>
  <si>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</si>
  <si>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</si>
  <si>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</si>
  <si>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</si>
  <si>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</si>
  <si>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</si>
  <si>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</si>
  <si>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</si>
  <si>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</si>
  <si>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</si>
  <si>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</si>
  <si>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</si>
  <si>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</si>
  <si>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</si>
  <si>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</si>
  <si>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</si>
  <si>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</si>
  <si>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</si>
  <si>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</si>
  <si>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</si>
  <si>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</si>
  <si>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</si>
  <si>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</si>
  <si>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</si>
  <si>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</si>
  <si>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</si>
  <si>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</si>
  <si>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</si>
  <si>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</si>
  <si>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</si>
  <si>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</si>
  <si>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</si>
  <si>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</si>
  <si>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</si>
  <si>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</si>
  <si>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</si>
  <si>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</si>
  <si>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</si>
  <si>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</si>
  <si>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</si>
  <si>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</si>
  <si>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</si>
  <si>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</si>
  <si>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</si>
  <si>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</si>
  <si>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</si>
  <si>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</si>
  <si>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</si>
  <si>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</si>
  <si>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</si>
  <si>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</si>
  <si>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</si>
  <si>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</si>
  <si>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</si>
  <si>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</si>
  <si>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</si>
  <si>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</si>
  <si>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</si>
  <si>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</si>
  <si>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</si>
  <si>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</si>
  <si>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</si>
  <si>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</si>
  <si>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</si>
  <si>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</si>
  <si>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</si>
  <si>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</si>
  <si>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</si>
  <si>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</si>
  <si>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</si>
  <si>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</si>
  <si>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</si>
  <si>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</si>
  <si>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</si>
  <si>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</si>
  <si>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</si>
  <si>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</si>
  <si>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</si>
  <si>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</si>
  <si>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</si>
  <si>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</si>
  <si>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</si>
  <si>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</si>
  <si>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</si>
  <si>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</si>
  <si>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</si>
  <si>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</si>
  <si>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</si>
  <si>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</si>
  <si>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</si>
  <si>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</si>
  <si>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</si>
  <si>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</si>
  <si>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</si>
  <si>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</si>
  <si>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</si>
  <si>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</si>
  <si>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</si>
  <si>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</si>
  <si>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</si>
  <si>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</si>
  <si>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</si>
  <si>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</si>
  <si>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</si>
  <si>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</si>
  <si>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</si>
  <si>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</si>
  <si>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</si>
  <si>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</si>
  <si>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</si>
  <si>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</si>
  <si>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</si>
  <si>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</si>
  <si>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</si>
  <si>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</si>
  <si>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</si>
  <si>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</si>
  <si>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</si>
  <si>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</si>
  <si>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</si>
  <si>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</si>
  <si>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</si>
  <si>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</si>
  <si>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</si>
  <si>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</si>
  <si>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</si>
  <si>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</si>
  <si>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</si>
  <si>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</si>
  <si>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</si>
  <si>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</si>
  <si>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</si>
  <si>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</si>
  <si>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</si>
  <si>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</si>
  <si>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</si>
  <si>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</si>
  <si>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</si>
  <si>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</si>
  <si>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</si>
  <si>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</si>
  <si>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</si>
  <si>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</si>
  <si>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</si>
  <si>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</si>
  <si>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</si>
  <si>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</si>
  <si>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</si>
  <si>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</si>
  <si>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</si>
  <si>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</si>
  <si>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</si>
  <si>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</si>
  <si>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</si>
  <si>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</si>
  <si>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</si>
  <si>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</si>
  <si>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</si>
  <si>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</si>
  <si>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</si>
  <si>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</si>
  <si>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</si>
  <si>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</si>
  <si>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</si>
  <si>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</si>
  <si>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</si>
  <si>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</si>
  <si>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</si>
  <si>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</si>
  <si>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</si>
  <si>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</si>
  <si>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</si>
  <si>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</si>
  <si>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</si>
  <si>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</si>
  <si>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</si>
  <si>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</si>
  <si>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</si>
  <si>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</si>
  <si>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</si>
  <si>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</si>
  <si>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</si>
  <si>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</si>
  <si>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</si>
  <si>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</si>
  <si>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</si>
  <si>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</si>
  <si>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</si>
  <si>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</si>
  <si>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</si>
  <si>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</si>
  <si>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</si>
  <si>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</si>
  <si>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</si>
  <si>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</si>
  <si>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</si>
  <si>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</si>
  <si>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</si>
  <si>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</si>
  <si>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</si>
  <si>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</si>
  <si>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</si>
  <si>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</si>
  <si>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</si>
  <si>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</si>
  <si>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</si>
  <si>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</si>
  <si>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</si>
  <si>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</si>
  <si>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</si>
  <si>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</si>
  <si>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</si>
  <si>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</si>
  <si>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</si>
  <si>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</si>
  <si>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</si>
  <si>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</si>
  <si>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</si>
  <si>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</si>
  <si>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</si>
  <si>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</si>
  <si>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</si>
  <si>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</si>
  <si>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</si>
  <si>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</si>
  <si>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</si>
  <si>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</si>
  <si>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</si>
  <si>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</si>
  <si>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</si>
  <si>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</si>
  <si>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</si>
  <si>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</si>
  <si>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</si>
  <si>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</si>
  <si>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</si>
  <si>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</si>
  <si>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</si>
  <si>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</si>
  <si>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</si>
  <si>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</si>
  <si>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</si>
  <si>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</si>
  <si>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</si>
  <si>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</si>
  <si>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</si>
  <si>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</si>
  <si>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</si>
  <si>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</si>
  <si>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</si>
  <si>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</si>
  <si>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</si>
  <si>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</si>
  <si>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</si>
  <si>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</si>
  <si>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</si>
  <si>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</si>
  <si>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</si>
  <si>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</si>
  <si>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</si>
  <si>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</si>
  <si>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</si>
  <si>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</si>
  <si>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</si>
  <si>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</si>
  <si>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</si>
  <si>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</si>
  <si>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</si>
  <si>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</si>
  <si>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</si>
  <si>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</si>
  <si>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</si>
  <si>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</si>
  <si>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</si>
  <si>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</si>
  <si>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</si>
  <si>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</si>
  <si>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</si>
  <si>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</si>
  <si>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</si>
  <si>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</si>
  <si>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</si>
  <si>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</si>
  <si>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</si>
  <si>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</si>
  <si>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</si>
  <si>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</si>
  <si>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</si>
  <si>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</si>
  <si>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</si>
  <si>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</si>
  <si>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</si>
  <si>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</si>
  <si>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</si>
  <si>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</si>
  <si>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</si>
  <si>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</si>
  <si>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</si>
  <si>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</si>
  <si>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</si>
  <si>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</si>
  <si>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</si>
  <si>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</si>
  <si>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</si>
  <si>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</si>
  <si>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</si>
  <si>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</si>
  <si>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</si>
  <si>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</si>
  <si>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</si>
  <si>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</si>
  <si>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</si>
  <si>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</si>
  <si>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</si>
  <si>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</si>
  <si>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</si>
  <si>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</si>
  <si>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</si>
  <si>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</si>
  <si>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</si>
  <si>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</si>
  <si>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</si>
  <si>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</si>
  <si>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</si>
  <si>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</si>
  <si>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</si>
  <si>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</si>
  <si>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</si>
  <si>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</si>
  <si>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</si>
  <si>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</si>
  <si>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</si>
  <si>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</si>
  <si>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</si>
  <si>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</si>
  <si>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</si>
  <si>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</si>
  <si>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</si>
  <si>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</si>
  <si>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</si>
  <si>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</si>
  <si>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</si>
  <si>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</si>
  <si>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</si>
  <si>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</si>
  <si>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</si>
  <si>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</si>
  <si>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</si>
  <si>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</si>
  <si>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</si>
  <si>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</si>
  <si>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</si>
  <si>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</si>
  <si>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</si>
  <si>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</si>
  <si>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</si>
  <si>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</si>
  <si>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</si>
  <si>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</si>
  <si>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</si>
  <si>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</si>
  <si>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</si>
  <si>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</si>
  <si>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</si>
  <si>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</si>
  <si>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</si>
  <si>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</si>
  <si>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</si>
  <si>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</si>
  <si>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</si>
  <si>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</si>
  <si>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</si>
  <si>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</si>
  <si>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</si>
  <si>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</si>
  <si>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</si>
  <si>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</si>
  <si>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</si>
  <si>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</si>
  <si>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</si>
  <si>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</si>
  <si>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</si>
  <si>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</si>
  <si>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</si>
  <si>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</si>
  <si>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</si>
  <si>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</si>
  <si>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</si>
  <si>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</si>
  <si>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</si>
  <si>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</si>
  <si>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</si>
  <si>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</si>
  <si>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</si>
  <si>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</si>
  <si>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</si>
  <si>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</si>
  <si>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</si>
  <si>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</si>
  <si>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</si>
  <si>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</si>
  <si>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</si>
  <si>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</si>
  <si>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</si>
  <si>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</si>
  <si>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</si>
  <si>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</si>
  <si>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</si>
  <si>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</si>
  <si>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</si>
  <si>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</si>
  <si>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</si>
  <si>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</si>
  <si>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</si>
  <si>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</si>
  <si>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</si>
  <si>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</si>
  <si>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</si>
  <si>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</si>
  <si>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</si>
  <si>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</si>
  <si>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</si>
  <si>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</si>
  <si>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</si>
  <si>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</si>
  <si>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</si>
  <si>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</si>
  <si>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</si>
  <si>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</si>
  <si>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</si>
  <si>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</si>
  <si>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</si>
  <si>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</si>
  <si>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</si>
  <si>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</si>
  <si>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</si>
  <si>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</si>
  <si>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</si>
  <si>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</si>
  <si>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</si>
  <si>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</si>
  <si>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</si>
  <si>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</si>
  <si>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</si>
  <si>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</si>
  <si>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</si>
  <si>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</si>
  <si>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</si>
  <si>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</si>
  <si>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</si>
  <si>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</si>
  <si>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</si>
  <si>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</si>
  <si>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</si>
  <si>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</si>
  <si>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</si>
  <si>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</si>
  <si>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</si>
  <si>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</si>
  <si>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</si>
  <si>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</si>
  <si>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</si>
  <si>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</si>
  <si>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</si>
  <si>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</si>
  <si>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</si>
  <si>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</si>
  <si>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</si>
  <si>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</si>
  <si>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</si>
  <si>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</si>
  <si>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</si>
  <si>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</si>
  <si>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</si>
  <si>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</si>
  <si>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</si>
  <si>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</si>
  <si>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</si>
  <si>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</si>
  <si>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</si>
  <si>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</si>
  <si>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</si>
  <si>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</si>
  <si>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</si>
  <si>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</si>
  <si>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</si>
  <si>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</si>
  <si>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</si>
  <si>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</si>
  <si>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</si>
  <si>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</si>
  <si>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</si>
  <si>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</si>
  <si>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</si>
  <si>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</si>
  <si>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</si>
  <si>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</si>
  <si>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</si>
  <si>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</si>
  <si>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</si>
  <si>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</si>
  <si>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</si>
  <si>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</si>
  <si>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</si>
  <si>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</si>
  <si>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</si>
  <si>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</si>
  <si>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</si>
  <si>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</si>
  <si>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</si>
  <si>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</si>
  <si>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</si>
  <si>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</si>
  <si>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</si>
  <si>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</si>
  <si>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</si>
  <si>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</si>
  <si>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</si>
  <si>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</si>
  <si>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</si>
  <si>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</si>
  <si>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</si>
  <si>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</si>
  <si>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</si>
  <si>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</si>
  <si>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</si>
  <si>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</si>
  <si>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</si>
  <si>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</si>
  <si>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</si>
  <si>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</si>
  <si>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</si>
  <si>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</si>
  <si>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</si>
  <si>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</si>
  <si>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</si>
  <si>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</si>
  <si>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</si>
  <si>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</si>
  <si>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</si>
  <si>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</si>
  <si>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</si>
  <si>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</si>
  <si>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</si>
  <si>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</si>
  <si>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</si>
  <si>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</si>
  <si>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</si>
  <si>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</si>
  <si>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</si>
  <si>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</si>
  <si>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</si>
  <si>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</si>
  <si>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</si>
  <si>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</si>
  <si>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</si>
  <si>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</si>
  <si>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</si>
  <si>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</si>
  <si>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</si>
  <si>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</si>
  <si>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</si>
  <si>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</si>
  <si>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</si>
  <si>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</si>
  <si>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</si>
  <si>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</si>
  <si>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</si>
  <si>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</si>
  <si>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</si>
  <si>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</si>
  <si>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</si>
  <si>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</si>
  <si>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</si>
  <si>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</si>
  <si>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</si>
  <si>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</si>
  <si>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</si>
  <si>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</si>
  <si>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</si>
  <si>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</si>
  <si>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</si>
  <si>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</si>
  <si>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</si>
  <si>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</si>
  <si>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</si>
  <si>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</si>
  <si>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</si>
  <si>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</si>
  <si>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</si>
  <si>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</si>
  <si>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</si>
  <si>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</si>
  <si>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</si>
  <si>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</si>
  <si>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</si>
  <si>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</si>
  <si>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</si>
  <si>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</si>
  <si>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</si>
  <si>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</si>
  <si>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</si>
  <si>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</si>
  <si>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</si>
  <si>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</si>
  <si>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</si>
  <si>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</si>
  <si>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</si>
  <si>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</si>
  <si>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</si>
  <si>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</si>
  <si>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</si>
  <si>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</si>
  <si>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</si>
  <si>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</si>
  <si>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</si>
  <si>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</si>
  <si>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</si>
  <si>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</si>
  <si>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</si>
  <si>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</si>
  <si>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</si>
  <si>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</si>
  <si>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</si>
  <si>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</si>
  <si>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</si>
  <si>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</si>
  <si>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</si>
  <si>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</si>
  <si>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</si>
  <si>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</si>
  <si>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</si>
  <si>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</si>
  <si>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</si>
  <si>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</si>
  <si>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</si>
  <si>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</si>
  <si>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</si>
  <si>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</si>
  <si>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</si>
  <si>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</si>
  <si>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</si>
  <si>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</si>
  <si>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</si>
  <si>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</si>
  <si>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</si>
  <si>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</si>
  <si>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</si>
  <si>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</si>
  <si>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</si>
  <si>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</si>
  <si>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</si>
  <si>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</si>
  <si>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</si>
  <si>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</si>
  <si>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</si>
  <si>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</si>
  <si>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</si>
  <si>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</si>
  <si>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</si>
  <si>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</si>
  <si>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</si>
  <si>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</si>
  <si>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</si>
  <si>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</si>
  <si>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</si>
  <si>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</si>
  <si>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</si>
  <si>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</si>
  <si>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</si>
  <si>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</si>
  <si>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</si>
  <si>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</si>
  <si>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</si>
  <si>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</si>
  <si>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</si>
  <si>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</si>
  <si>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</si>
  <si>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</si>
  <si>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</si>
  <si>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</si>
  <si>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</si>
  <si>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</si>
  <si>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</si>
  <si>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</si>
  <si>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</si>
  <si>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</si>
  <si>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</si>
  <si>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</si>
  <si>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</si>
  <si>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</si>
  <si>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</si>
  <si>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</si>
  <si>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</si>
  <si>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</si>
  <si>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</si>
  <si>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</si>
  <si>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</si>
  <si>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</si>
  <si>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</si>
  <si>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</si>
  <si>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</si>
  <si>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</si>
  <si>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</si>
  <si>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</si>
  <si>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</si>
  <si>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</si>
  <si>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</si>
  <si>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</si>
  <si>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</si>
  <si>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</si>
  <si>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</si>
  <si>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</si>
  <si>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</si>
  <si>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</si>
  <si>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</si>
  <si>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</si>
  <si>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</si>
  <si>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</si>
  <si>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</si>
  <si>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</si>
  <si>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</si>
  <si>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</si>
  <si>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</si>
  <si>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</si>
  <si>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</si>
  <si>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</si>
  <si>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</si>
  <si>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</si>
  <si>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</si>
  <si>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</si>
  <si>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</si>
  <si>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</si>
  <si>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</si>
  <si>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</si>
  <si>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</si>
  <si>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</si>
  <si>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</si>
  <si>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</si>
  <si>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</si>
  <si>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</si>
  <si>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</si>
  <si>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</si>
  <si>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</si>
  <si>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</si>
  <si>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</si>
  <si>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</si>
  <si>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</si>
  <si>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</si>
  <si>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</si>
  <si>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</si>
  <si>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</si>
  <si>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</si>
  <si>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</si>
  <si>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</si>
  <si>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</si>
  <si>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</si>
  <si>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</si>
  <si>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</si>
  <si>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</si>
  <si>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</si>
  <si>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</si>
  <si>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</si>
  <si>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</si>
  <si>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</si>
  <si>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</si>
  <si>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</si>
  <si>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</si>
  <si>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</si>
  <si>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</si>
  <si>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</si>
  <si>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</si>
  <si>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</si>
  <si>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</si>
  <si>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</si>
  <si>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</si>
  <si>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</si>
  <si>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</si>
  <si>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</si>
  <si>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</si>
  <si>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</si>
  <si>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</si>
  <si>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</si>
  <si>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</si>
  <si>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</si>
  <si>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</si>
  <si>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</si>
  <si>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</si>
  <si>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</si>
  <si>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</si>
  <si>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</si>
  <si>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</si>
  <si>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</si>
  <si>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</si>
  <si>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</si>
  <si>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</si>
  <si>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</si>
  <si>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</si>
  <si>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</si>
  <si>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</si>
  <si>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</si>
  <si>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</si>
  <si>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</si>
  <si>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</si>
  <si>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</si>
  <si>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</si>
  <si>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</si>
  <si>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</si>
  <si>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</si>
  <si>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</si>
  <si>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</si>
  <si>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</si>
  <si>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</si>
  <si>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</si>
  <si>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</si>
  <si>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</si>
  <si>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</si>
  <si>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</si>
  <si>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</si>
  <si>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</si>
  <si>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</si>
  <si>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</si>
  <si>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</si>
  <si>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</si>
  <si>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</si>
  <si>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</si>
  <si>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</si>
  <si>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</si>
  <si>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</si>
  <si>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</si>
  <si>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</si>
  <si>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</si>
  <si>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</si>
  <si>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</si>
  <si>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</si>
  <si>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</si>
  <si>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</si>
  <si>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</si>
  <si>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</si>
  <si>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</si>
  <si>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</si>
  <si>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</si>
  <si>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</si>
  <si>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</si>
  <si>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</si>
  <si>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</si>
  <si>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</si>
  <si>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</si>
  <si>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</si>
  <si>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</si>
  <si>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</si>
  <si>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</si>
  <si>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</si>
  <si>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</si>
  <si>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</si>
  <si>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</si>
  <si>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</si>
  <si>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</si>
  <si>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</si>
  <si>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</si>
  <si>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</si>
  <si>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</si>
  <si>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</si>
  <si>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</si>
  <si>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</si>
  <si>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</si>
  <si>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</si>
  <si>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</si>
  <si>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</si>
  <si>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</si>
  <si>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</si>
  <si>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</si>
  <si>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</si>
  <si>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</si>
  <si>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</si>
  <si>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</si>
  <si>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</si>
  <si>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</si>
  <si>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</si>
  <si>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</si>
  <si>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</si>
  <si>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</si>
  <si>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</si>
  <si>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</si>
  <si>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</si>
  <si>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</si>
  <si>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</si>
  <si>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</si>
  <si>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</si>
  <si>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</si>
  <si>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</si>
  <si>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</si>
  <si>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</si>
  <si>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</si>
  <si>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</si>
  <si>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</si>
  <si>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</si>
  <si>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</si>
  <si>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</si>
  <si>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</si>
  <si>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</si>
  <si>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</si>
  <si>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</si>
  <si>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</si>
  <si>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</si>
  <si>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</si>
  <si>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</si>
  <si>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</si>
  <si>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</si>
  <si>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</si>
  <si>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</si>
  <si>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</si>
  <si>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</si>
  <si>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</si>
  <si>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</si>
  <si>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</si>
  <si>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</si>
  <si>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</si>
  <si>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</si>
  <si>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</si>
  <si>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</si>
  <si>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</si>
  <si>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</si>
  <si>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</si>
  <si>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</si>
  <si>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</si>
  <si>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</si>
  <si>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</si>
  <si>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</si>
  <si>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</si>
  <si>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</si>
  <si>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</si>
  <si>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</si>
  <si>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</si>
  <si>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</si>
  <si>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</si>
  <si>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</si>
  <si>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</si>
  <si>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</si>
  <si>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</si>
  <si>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</si>
  <si>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</si>
  <si>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</si>
  <si>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</si>
  <si>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</si>
  <si>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</si>
  <si>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</si>
  <si>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</si>
  <si>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</si>
  <si>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</si>
  <si>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</si>
  <si>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</si>
  <si>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</si>
  <si>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</si>
  <si>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</si>
  <si>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</si>
  <si>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</si>
  <si>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</si>
  <si>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</si>
  <si>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</si>
  <si>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</si>
  <si>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</si>
  <si>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</si>
  <si>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</si>
  <si>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</si>
  <si>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</si>
  <si>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</si>
  <si>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</si>
  <si>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</si>
  <si>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</si>
  <si>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</si>
  <si>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</si>
  <si>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</si>
  <si>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</si>
  <si>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</si>
  <si>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</si>
  <si>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</si>
  <si>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</si>
  <si>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</si>
  <si>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</si>
  <si>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</si>
  <si>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</si>
  <si>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</si>
  <si>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</si>
  <si>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</si>
  <si>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</si>
  <si>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</si>
  <si>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</si>
  <si>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</si>
  <si>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</si>
  <si>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</si>
  <si>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</si>
  <si>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</si>
  <si>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</si>
  <si>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</si>
  <si>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</si>
  <si>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</si>
  <si>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</si>
  <si>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</si>
  <si>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</si>
  <si>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</si>
  <si>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</si>
  <si>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</si>
  <si>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</si>
  <si>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</si>
  <si>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</si>
  <si>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</si>
  <si>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</si>
  <si>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</si>
  <si>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</si>
  <si>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</si>
  <si>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</si>
  <si>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</si>
  <si>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</si>
  <si>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</si>
  <si>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</si>
  <si>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</si>
  <si>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</si>
  <si>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</si>
  <si>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</si>
  <si>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</si>
  <si>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</si>
  <si>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</si>
  <si>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</si>
  <si>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</si>
  <si>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</si>
  <si>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</si>
  <si>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</si>
  <si>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</si>
  <si>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</si>
  <si>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</si>
  <si>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</si>
  <si>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</si>
  <si>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</si>
  <si>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</si>
  <si>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</si>
  <si>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</si>
  <si>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</si>
  <si>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</si>
  <si>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</si>
  <si>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</si>
  <si>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</si>
  <si>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</si>
  <si>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</si>
  <si>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</si>
  <si>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</si>
  <si>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</si>
  <si>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</si>
  <si>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</si>
  <si>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</si>
  <si>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</si>
  <si>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</si>
  <si>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</si>
  <si>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</si>
  <si>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</si>
  <si>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</si>
  <si>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</si>
  <si>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</si>
  <si>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</si>
  <si>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</si>
  <si>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</si>
  <si>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</si>
  <si>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</si>
  <si>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</si>
  <si>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</si>
  <si>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</si>
  <si>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</si>
  <si>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</si>
  <si>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</si>
  <si>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</si>
  <si>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</si>
  <si>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</si>
  <si>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</si>
  <si>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</si>
  <si>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</si>
  <si>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</si>
  <si>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</si>
  <si>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</si>
  <si>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</si>
  <si>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</si>
  <si>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</si>
  <si>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</si>
  <si>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</si>
  <si>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</si>
  <si>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</si>
  <si>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</si>
  <si>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</si>
  <si>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</si>
  <si>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</si>
  <si>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</si>
  <si>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</si>
  <si>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</si>
  <si>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</si>
  <si>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</si>
  <si>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</si>
  <si>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</si>
  <si>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</si>
  <si>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</si>
  <si>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</si>
  <si>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</si>
  <si>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</si>
  <si>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</si>
  <si>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</si>
  <si>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</si>
  <si>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</si>
  <si>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</si>
  <si>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</si>
  <si>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</si>
  <si>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</si>
  <si>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</si>
  <si>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</si>
  <si>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</si>
  <si>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</si>
  <si>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</si>
  <si>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</si>
  <si>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</si>
  <si>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</si>
  <si>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</si>
  <si>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</si>
  <si>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</si>
  <si>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</si>
  <si>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</si>
  <si>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</si>
  <si>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</si>
  <si>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</si>
  <si>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</si>
  <si>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</si>
  <si>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</si>
  <si>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</si>
  <si>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</si>
  <si>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</si>
  <si>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</si>
  <si>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</si>
  <si>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</si>
  <si>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</si>
  <si>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</si>
  <si>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</si>
  <si>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</si>
  <si>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</si>
  <si>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</si>
  <si>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</si>
  <si>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</si>
  <si>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</si>
  <si>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</si>
  <si>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</si>
  <si>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</si>
  <si>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</si>
  <si>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</si>
  <si>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</si>
  <si>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</si>
  <si>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</si>
  <si>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</si>
  <si>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</si>
  <si>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</si>
  <si>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</si>
  <si>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</si>
  <si>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</si>
  <si>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</si>
  <si>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</si>
  <si>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</si>
  <si>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</si>
  <si>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</si>
  <si>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</si>
  <si>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</si>
  <si>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</si>
  <si>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</si>
  <si>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</si>
  <si>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</si>
  <si>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</si>
  <si>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</si>
  <si>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</si>
  <si>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</si>
  <si>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</si>
  <si>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</si>
  <si>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</si>
  <si>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</si>
  <si>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</si>
  <si>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</si>
  <si>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</si>
  <si>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</si>
  <si>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</si>
  <si>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</si>
  <si>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</si>
  <si>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</si>
  <si>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</si>
  <si>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</si>
  <si>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</si>
  <si>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</si>
  <si>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</si>
  <si>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</si>
  <si>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</si>
  <si>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</si>
  <si>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</si>
  <si>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</si>
  <si>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</si>
  <si>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</si>
  <si>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</si>
  <si>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</si>
  <si>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</si>
  <si>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</si>
  <si>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</si>
  <si>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</si>
  <si>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</si>
  <si>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</si>
  <si>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</si>
  <si>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</si>
  <si>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</si>
  <si>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</si>
  <si>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</si>
  <si>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</si>
  <si>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</si>
  <si>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</si>
  <si>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</si>
  <si>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</si>
  <si>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</si>
  <si>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</si>
  <si>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</si>
  <si>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</si>
  <si>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</si>
  <si>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</si>
  <si>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</si>
  <si>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</si>
  <si>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</si>
  <si>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</si>
  <si>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</si>
  <si>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</si>
  <si>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</si>
  <si>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</si>
  <si>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</si>
  <si>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</si>
  <si>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</si>
  <si>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</si>
  <si>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</si>
  <si>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</si>
  <si>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</si>
  <si>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</si>
  <si>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</si>
  <si>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</si>
  <si>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</si>
  <si>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</si>
  <si>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</si>
  <si>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</si>
  <si>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</si>
  <si>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</si>
  <si>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</si>
  <si>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</si>
  <si>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</si>
  <si>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</si>
  <si>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</si>
  <si>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</si>
  <si>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</si>
  <si>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</si>
  <si>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</si>
  <si>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</si>
  <si>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</si>
  <si>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</si>
  <si>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</si>
  <si>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</si>
  <si>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</si>
  <si>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</si>
  <si>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</si>
  <si>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</si>
  <si>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</si>
  <si>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</si>
  <si>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</si>
  <si>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</si>
  <si>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</si>
  <si>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</si>
  <si>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</si>
  <si>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mwh</t>
  </si>
  <si>
    <t>megawatt-hora</t>
  </si>
  <si>
    <t>unmes</t>
  </si>
  <si>
    <t>pf</t>
  </si>
  <si>
    <t>ponto de função</t>
  </si>
  <si>
    <t>kwp</t>
  </si>
  <si>
    <t>quilowatt-pico</t>
  </si>
  <si>
    <t>Fornecimento e Instalação de Painéis e Portas em Divisórias Leves</t>
  </si>
  <si>
    <t>Prefeitura Municipal de Sobradinho/RS</t>
  </si>
  <si>
    <t>87.592.861/0001-94</t>
  </si>
  <si>
    <t>Fornecimento e Instalação de Painéis e Portas em Divisórias Leves, na cor Cinza Cristal ou Areia Jundiai, marca Eucatex modelo Divilux ou equivalente, tipo naval aço, com espessura de 35 mm, modulação de 1,20 x 2,10 m e miolo denominado colmeia MSO (honey comb = favo de mel).</t>
  </si>
  <si>
    <t xml:space="preserve">Painéis em divisórias leves, na cor Cinza Cristal ou Areia Jundiai, marca Eucatex modelo Divilux ou equivalente, tipo naval aço, com espessura de 35 mm, modulação de 1,20 x 2,10 m e miolo denominado colmeia MSO (honey comb = favo de mel); montantes de fixação em aço galvanizado e pintados na mesma cor dos painéis; portas do mesmo material e espessura das paredes, com dimensões de 0,80 x 2,10 m, completas, incluindo ferragens, dobradiças e fechaduras; vidros lisos, incolores e com espessura mínima de 4 mm. Execução, conforme projeto, de paredes de divisórias leves com alturas variadas; colocação de portas do mesmo material e espessura das paredes, com dimensões de 0,80 x 2,10 m, completas, incluindo ferragens, dobradiças e fechaduras; instalação de vidros, com espessura mínima de 4 mm, a partir de 1,05 m do piso até a altura de 2,10 m, ficando com uma altura de 1,05 m, sendo o restante do pé-direito completado em placas cegas. - Verificar todas as medidas in loco.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</si>
</sst>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2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1" fontId="0" fillId="0" borderId="1" xfId="0" applyNumberFormat="1" applyFill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Zeros="0" workbookViewId="0">
      <selection activeCell="B13" sqref="B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8" style="65" customWidth="1"/>
    <col min="8" max="16384" width="9.140625" style="65"/>
  </cols>
  <sheetData>
    <row r="1" spans="1:8" ht="16.5" thickBot="1" x14ac:dyDescent="0.3">
      <c r="A1" s="194" t="s">
        <v>3752</v>
      </c>
      <c r="B1" s="195"/>
      <c r="C1" s="195"/>
      <c r="D1" s="195"/>
      <c r="E1" s="195"/>
      <c r="F1" s="195"/>
      <c r="G1" s="196"/>
    </row>
    <row r="2" spans="1:8" s="92" customFormat="1" ht="15.75" thickBot="1" x14ac:dyDescent="0.3">
      <c r="A2" s="46" t="s">
        <v>161</v>
      </c>
      <c r="B2" s="200" t="s">
        <v>3</v>
      </c>
      <c r="C2" s="200"/>
      <c r="D2" s="76" t="s">
        <v>162</v>
      </c>
      <c r="E2" s="112"/>
      <c r="F2" s="77" t="s">
        <v>163</v>
      </c>
      <c r="G2" s="35">
        <v>2021</v>
      </c>
      <c r="H2" s="89"/>
    </row>
    <row r="3" spans="1:8" s="92" customFormat="1" ht="31.5" customHeight="1" thickBot="1" x14ac:dyDescent="0.3">
      <c r="A3" s="41" t="s">
        <v>153</v>
      </c>
      <c r="B3" s="201" t="s">
        <v>3994</v>
      </c>
      <c r="C3" s="201"/>
      <c r="D3" s="201"/>
      <c r="E3" s="201"/>
      <c r="F3" s="201"/>
      <c r="G3" s="202"/>
    </row>
    <row r="4" spans="1:8" s="92" customFormat="1" ht="15.75" thickBot="1" x14ac:dyDescent="0.3">
      <c r="A4" s="46" t="s">
        <v>175</v>
      </c>
      <c r="B4" s="203" t="s">
        <v>3995</v>
      </c>
      <c r="C4" s="203"/>
      <c r="D4" s="203"/>
      <c r="E4" s="204"/>
      <c r="F4" s="47" t="s">
        <v>179</v>
      </c>
      <c r="G4" s="123" t="s">
        <v>3996</v>
      </c>
    </row>
    <row r="5" spans="1:8" s="92" customFormat="1" ht="15.75" thickBot="1" x14ac:dyDescent="0.3">
      <c r="A5" s="46" t="s">
        <v>3785</v>
      </c>
      <c r="B5" s="126" t="s">
        <v>170</v>
      </c>
      <c r="C5" s="176" t="s">
        <v>3956</v>
      </c>
      <c r="D5" s="176"/>
      <c r="E5" s="176"/>
      <c r="F5" s="205"/>
      <c r="G5" s="206"/>
    </row>
    <row r="6" spans="1:8" s="94" customFormat="1" ht="15.75" thickBot="1" x14ac:dyDescent="0.3">
      <c r="A6" s="46" t="s">
        <v>155</v>
      </c>
      <c r="B6" s="78">
        <f>'Orçamento-base'!C6</f>
        <v>181656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COUNT('Orçamento-base'!B12:B39851)</f>
        <v>1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97" t="s">
        <v>3750</v>
      </c>
      <c r="B11" s="198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97"/>
      <c r="B12" s="199"/>
      <c r="C12" s="102" t="s">
        <v>164</v>
      </c>
      <c r="D12" s="103"/>
      <c r="E12" s="104"/>
      <c r="F12" s="104"/>
      <c r="G12" s="102" t="s">
        <v>164</v>
      </c>
    </row>
    <row r="13" spans="1:8" ht="90" x14ac:dyDescent="0.25">
      <c r="A13" s="180">
        <v>1</v>
      </c>
      <c r="B13" s="179" t="s">
        <v>3997</v>
      </c>
      <c r="C13" s="189">
        <f>SUMIF('Orçamento-base'!$A$12:$A$39853,Identificação!$A13,'Orçamento-base'!$K$12:$K$39853)</f>
        <v>181656</v>
      </c>
      <c r="D13" s="191"/>
      <c r="E13" s="192"/>
      <c r="F13" s="192"/>
      <c r="G13" s="189">
        <f>SUMIF(Proposta!$A$12:$A$39953,Identificação!$A13,Proposta!$H$12:$H$39953)</f>
        <v>0</v>
      </c>
    </row>
    <row r="14" spans="1:8" x14ac:dyDescent="0.25">
      <c r="A14" s="36"/>
      <c r="B14" s="37"/>
      <c r="C14" s="155">
        <f>SUMIF('Orçamento-base'!$A$12:$A$39853,Identificação!$A14,'Orçamento-base'!$K$12:$K$39853)</f>
        <v>0</v>
      </c>
      <c r="D14" s="156"/>
      <c r="E14" s="157"/>
      <c r="F14" s="157"/>
      <c r="G14" s="155">
        <f>SUMIF(Proposta!$A$12:$A$39953,Identificação!$A14,Proposta!$H$12:$H$39953)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3"/>
  <sheetViews>
    <sheetView tabSelected="1" zoomScaleNormal="100" workbookViewId="0">
      <selection activeCell="T12" sqref="T12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8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8.140625" style="68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7" t="s">
        <v>3676</v>
      </c>
      <c r="B1" s="208"/>
      <c r="C1" s="208"/>
      <c r="D1" s="208"/>
      <c r="E1" s="208"/>
      <c r="F1" s="208"/>
      <c r="G1" s="208"/>
      <c r="H1" s="208"/>
      <c r="I1" s="208"/>
      <c r="J1" s="208"/>
      <c r="K1" s="209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0" t="str">
        <f>IF(Identificação!B2=0,"",Identificação!B2)</f>
        <v>Concorrência</v>
      </c>
      <c r="D2" s="210"/>
      <c r="E2" s="210"/>
      <c r="F2" s="210"/>
      <c r="G2" s="21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2021</v>
      </c>
      <c r="L2" s="143"/>
      <c r="M2" s="143"/>
    </row>
    <row r="3" spans="1:18" s="45" customFormat="1" ht="32.25" customHeight="1" thickBot="1" x14ac:dyDescent="0.3">
      <c r="A3" s="216" t="s">
        <v>153</v>
      </c>
      <c r="B3" s="217"/>
      <c r="C3" s="218" t="str">
        <f>IF(Identificação!B3=0,"",Identificação!B3)</f>
        <v>Fornecimento e Instalação de Painéis e Portas em Divisórias Leves</v>
      </c>
      <c r="D3" s="218"/>
      <c r="E3" s="218"/>
      <c r="F3" s="218"/>
      <c r="G3" s="218"/>
      <c r="H3" s="218"/>
      <c r="I3" s="218"/>
      <c r="J3" s="218"/>
      <c r="K3" s="219"/>
      <c r="L3" s="143"/>
      <c r="M3" s="143"/>
    </row>
    <row r="4" spans="1:18" s="45" customFormat="1" ht="15.75" thickBot="1" x14ac:dyDescent="0.3">
      <c r="A4" s="46" t="s">
        <v>176</v>
      </c>
      <c r="B4" s="47"/>
      <c r="C4" s="212" t="str">
        <f>IF(Identificação!B4=0,"",Identificação!B4)</f>
        <v>Prefeitura Municipal de Sobradinho/RS</v>
      </c>
      <c r="D4" s="212"/>
      <c r="E4" s="212"/>
      <c r="F4" s="212"/>
      <c r="G4" s="212"/>
      <c r="H4" s="212"/>
      <c r="I4" s="212"/>
      <c r="J4" s="76" t="s">
        <v>173</v>
      </c>
      <c r="K4" s="160" t="str">
        <f>IF(Identificação!G4=0,"",Identificação!G4)</f>
        <v>87.592.861/0001-94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12" t="str">
        <f>IF(Identificação!B5=0,"",Identificação!B5)</f>
        <v>Obras e Serviços de Engenharia</v>
      </c>
      <c r="D5" s="212"/>
      <c r="E5" s="212"/>
      <c r="F5" s="212"/>
      <c r="G5" s="213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14">
        <f>SUMIFS(K12:K39853,B12:B39853,"&gt;0",K12:K39853,"&lt;&gt;0")</f>
        <v>181656</v>
      </c>
      <c r="D6" s="214"/>
      <c r="E6" s="214"/>
      <c r="F6" s="214"/>
      <c r="G6" s="215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227" t="s">
        <v>3761</v>
      </c>
      <c r="B10" s="227" t="s">
        <v>3759</v>
      </c>
      <c r="C10" s="227" t="s">
        <v>3760</v>
      </c>
      <c r="D10" s="229" t="s">
        <v>3675</v>
      </c>
      <c r="E10" s="231" t="s">
        <v>168</v>
      </c>
      <c r="F10" s="233" t="s">
        <v>3674</v>
      </c>
      <c r="G10" s="229" t="s">
        <v>156</v>
      </c>
      <c r="H10" s="224" t="s">
        <v>165</v>
      </c>
      <c r="I10" s="225"/>
      <c r="J10" s="225"/>
      <c r="K10" s="225"/>
      <c r="L10" s="225"/>
      <c r="M10" s="226"/>
      <c r="N10" s="220" t="s">
        <v>177</v>
      </c>
      <c r="O10" s="221"/>
      <c r="P10" s="222" t="s">
        <v>178</v>
      </c>
      <c r="Q10" s="223"/>
      <c r="R10" s="211" t="s">
        <v>3678</v>
      </c>
    </row>
    <row r="11" spans="1:18" s="40" customFormat="1" ht="45" x14ac:dyDescent="0.25">
      <c r="A11" s="228"/>
      <c r="B11" s="228"/>
      <c r="C11" s="228"/>
      <c r="D11" s="230"/>
      <c r="E11" s="232"/>
      <c r="F11" s="234"/>
      <c r="G11" s="230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90" t="s">
        <v>185</v>
      </c>
      <c r="P11" s="64" t="s">
        <v>3786</v>
      </c>
      <c r="Q11" s="113" t="s">
        <v>185</v>
      </c>
      <c r="R11" s="211"/>
    </row>
    <row r="12" spans="1:18" ht="299.25" x14ac:dyDescent="0.25">
      <c r="A12" s="182">
        <v>1</v>
      </c>
      <c r="B12" s="183">
        <f>IF(AND(G12&lt;&gt;"",H12&gt;0,I12&lt;&gt;"",J12&lt;&gt;0,K12&lt;&gt;0),COUNT($B$11:B11)+1,"")</f>
        <v>1</v>
      </c>
      <c r="C12" s="184"/>
      <c r="D12" s="185" t="s">
        <v>3802</v>
      </c>
      <c r="E12" s="186">
        <v>1</v>
      </c>
      <c r="F12" s="187"/>
      <c r="G12" s="181" t="s">
        <v>3998</v>
      </c>
      <c r="H12" s="188">
        <v>1440</v>
      </c>
      <c r="I12" s="182" t="s">
        <v>3695</v>
      </c>
      <c r="J12" s="188">
        <v>126.15</v>
      </c>
      <c r="K12" s="189">
        <f>IFERROR(IF(H12*J12&lt;&gt;0,ROUND(ROUND(H12,4)*ROUND(J12,4),2),""),"")</f>
        <v>181656</v>
      </c>
      <c r="L12" s="190">
        <v>0.21</v>
      </c>
      <c r="M12" s="190">
        <v>0.70279999999999998</v>
      </c>
      <c r="N12" s="72"/>
      <c r="O12" s="87" t="str">
        <f ca="1">IF(N12="","", INDIRECT("base!"&amp;ADDRESS(MATCH(N12,base!$C$2:'base'!$C$133,0)+1,4,4)))</f>
        <v/>
      </c>
      <c r="P12" s="66"/>
      <c r="Q12" s="87" t="str">
        <f ca="1">IF(P12="","", INDIRECT("base!"&amp;ADDRESS(MATCH(CONCATENATE(N12,"|",P12),base!$G$2:'base'!$G$1817,0)+1,6,4)))</f>
        <v/>
      </c>
      <c r="R12" s="66"/>
    </row>
    <row r="13" spans="1:18" x14ac:dyDescent="0.25">
      <c r="A13" s="73"/>
      <c r="B13" s="88" t="str">
        <f>IF(AND(G13&lt;&gt;"",H13&gt;0,I13&lt;&gt;"",J13&lt;&gt;0,K13&lt;&gt;0),COUNT($B$11:B12)+1,"")</f>
        <v/>
      </c>
      <c r="C13" s="72"/>
      <c r="D13" s="140"/>
      <c r="E13" s="177"/>
      <c r="F13" s="107"/>
      <c r="G13" s="66"/>
      <c r="H13" s="173"/>
      <c r="I13" s="165"/>
      <c r="J13" s="173"/>
      <c r="K13" s="166" t="str">
        <f>IFERROR(IF(H13*J13&lt;&gt;0,ROUND(ROUND(H13,4)*ROUND(J13,4),2),""),"")</f>
        <v/>
      </c>
      <c r="L13" s="147"/>
      <c r="M13" s="147"/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H4" sqref="H4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hidden="1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1" t="s">
        <v>3679</v>
      </c>
      <c r="B1" s="242"/>
      <c r="C1" s="242"/>
      <c r="D1" s="242"/>
      <c r="E1" s="242"/>
      <c r="F1" s="242"/>
      <c r="G1" s="242"/>
      <c r="H1" s="243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50" t="str">
        <f>IF(Identificação!B2=0,"",Identificação!B2)</f>
        <v>Concorrência</v>
      </c>
      <c r="D2" s="250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2021</v>
      </c>
      <c r="I2" s="152"/>
      <c r="J2" s="152"/>
      <c r="K2" s="2"/>
    </row>
    <row r="3" spans="1:12" s="29" customFormat="1" ht="30.75" customHeight="1" thickBot="1" x14ac:dyDescent="0.3">
      <c r="A3" s="248" t="s">
        <v>153</v>
      </c>
      <c r="B3" s="249"/>
      <c r="C3" s="246" t="str">
        <f>IF(Identificação!B3=0,"",Identificação!B3)</f>
        <v>Fornecimento e Instalação de Painéis e Portas em Divisórias Leves</v>
      </c>
      <c r="D3" s="246"/>
      <c r="E3" s="246"/>
      <c r="F3" s="246"/>
      <c r="G3" s="246"/>
      <c r="H3" s="247"/>
      <c r="I3" s="152"/>
      <c r="J3" s="152"/>
    </row>
    <row r="4" spans="1:12" s="29" customFormat="1" ht="15.75" thickBot="1" x14ac:dyDescent="0.3">
      <c r="A4" s="19" t="s">
        <v>3791</v>
      </c>
      <c r="B4" s="27"/>
      <c r="C4" s="203"/>
      <c r="D4" s="203"/>
      <c r="E4" s="203"/>
      <c r="F4" s="203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51" t="str">
        <f>IF(Identificação!B5=0,"",Identificação!B5)</f>
        <v>Obras e Serviços de Engenharia</v>
      </c>
      <c r="D5" s="252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44">
        <f>SUMIFS(H12:H39953,B12:B39953,"&gt;0",H12:H39953,"&lt;&gt;0")</f>
        <v>0</v>
      </c>
      <c r="D6" s="245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35" t="s">
        <v>3754</v>
      </c>
      <c r="B10" s="235" t="s">
        <v>3755</v>
      </c>
      <c r="C10" s="235" t="s">
        <v>3677</v>
      </c>
      <c r="D10" s="237" t="s">
        <v>3756</v>
      </c>
      <c r="E10" s="239" t="s">
        <v>171</v>
      </c>
      <c r="F10" s="240"/>
      <c r="G10" s="240"/>
      <c r="H10" s="240"/>
      <c r="I10" s="240"/>
      <c r="J10" s="240"/>
      <c r="K10" s="240"/>
    </row>
    <row r="11" spans="1:12" s="28" customFormat="1" ht="45" x14ac:dyDescent="0.25">
      <c r="A11" s="236"/>
      <c r="B11" s="236"/>
      <c r="C11" s="236"/>
      <c r="D11" s="238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ht="255" x14ac:dyDescent="0.25">
      <c r="A12" s="105">
        <f>IF('Orçamento-base'!A12&gt;0,'Orçamento-base'!A12,"")</f>
        <v>1</v>
      </c>
      <c r="B12" s="161">
        <f>'Orçamento-base'!B12</f>
        <v>1</v>
      </c>
      <c r="C12" s="105" t="str">
        <f>IF('Orçamento-base'!C12&gt;0,'Orçamento-base'!C12,"")</f>
        <v/>
      </c>
      <c r="D12" s="193" t="str">
        <f>IF('Orçamento-base'!G12&gt;0,'Orçamento-base'!G12,"")</f>
        <v xml:space="preserve">Painéis em divisórias leves, na cor Cinza Cristal ou Areia Jundiai, marca Eucatex modelo Divilux ou equivalente, tipo naval aço, com espessura de 35 mm, modulação de 1,20 x 2,10 m e miolo denominado colmeia MSO (honey comb = favo de mel); montantes de fixação em aço galvanizado e pintados na mesma cor dos painéis; portas do mesmo material e espessura das paredes, com dimensões de 0,80 x 2,10 m, completas, incluindo ferragens, dobradiças e fechaduras; vidros lisos, incolores e com espessura mínima de 4 mm. Execução, conforme projeto, de paredes de divisórias leves com alturas variadas; colocação de portas do mesmo material e espessura das paredes, com dimensões de 0,80 x 2,10 m, completas, incluindo ferragens, dobradiças e fechaduras; instalação de vidros, com espessura mínima de 4 mm, a partir de 1,05 m do piso até a altura de 2,10 m, ficando com uma altura de 1,05 m, sendo o restante do pé-direito completado em placas cegas. - Verificar todas as medidas in loco. - </v>
      </c>
      <c r="E12" s="175">
        <f>IF('Orçamento-base'!H12&gt;0,'Orçamento-base'!H12,"")</f>
        <v>1440</v>
      </c>
      <c r="F12" s="86" t="str">
        <f>IF('Orçamento-base'!I12&gt;0,'Orçamento-base'!I12,"")</f>
        <v>m2</v>
      </c>
      <c r="G12" s="173"/>
      <c r="H12" s="86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5" t="str">
        <f>IF('Orçamento-base'!A13&gt;0,'Orçamento-base'!A13,"")</f>
        <v/>
      </c>
      <c r="B13" s="161" t="str">
        <f>'Orçamento-base'!B13</f>
        <v/>
      </c>
      <c r="C13" s="105" t="str">
        <f>IF('Orçamento-base'!C13&gt;0,'Orçamento-base'!C13,"")</f>
        <v/>
      </c>
      <c r="D13" s="86" t="str">
        <f>IF('Orçamento-base'!G13&gt;0,'Orçamento-base'!G13,"")</f>
        <v/>
      </c>
      <c r="E13" s="175" t="str">
        <f>IF('Orçamento-base'!H13&gt;0,'Orçamento-base'!H13,"")</f>
        <v/>
      </c>
      <c r="F13" s="86" t="str">
        <f>IF('Orçamento-base'!I13&gt;0,'Orçamento-base'!I13,"")</f>
        <v/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E102" workbookViewId="0">
      <selection activeCell="I2" sqref="I2:I120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3848</v>
      </c>
      <c r="J2" s="169" t="s">
        <v>3849</v>
      </c>
      <c r="K2" s="129" t="s">
        <v>3943</v>
      </c>
      <c r="L2" s="129" t="s">
        <v>3682</v>
      </c>
      <c r="M2" s="129" t="s">
        <v>3689</v>
      </c>
      <c r="N2" s="129" t="s">
        <v>3985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3825</v>
      </c>
      <c r="J3" s="169" t="s">
        <v>3824</v>
      </c>
      <c r="K3" s="129" t="s">
        <v>2</v>
      </c>
      <c r="L3" s="129" t="s">
        <v>3683</v>
      </c>
      <c r="M3" s="129" t="s">
        <v>3691</v>
      </c>
      <c r="N3" s="129" t="s">
        <v>3982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3894</v>
      </c>
      <c r="J4" s="169" t="s">
        <v>3894</v>
      </c>
      <c r="K4" s="131" t="s">
        <v>3931</v>
      </c>
      <c r="L4" s="129" t="s">
        <v>3684</v>
      </c>
      <c r="M4" s="129" t="s">
        <v>3690</v>
      </c>
      <c r="N4" s="129" t="s">
        <v>3983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3827</v>
      </c>
      <c r="J5" s="169" t="s">
        <v>3826</v>
      </c>
      <c r="K5" s="129" t="s">
        <v>3</v>
      </c>
      <c r="L5" s="129" t="s">
        <v>3686</v>
      </c>
      <c r="M5" s="129" t="s">
        <v>3692</v>
      </c>
      <c r="N5" s="129" t="s">
        <v>3930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3895</v>
      </c>
      <c r="J6" s="169" t="s">
        <v>3896</v>
      </c>
      <c r="K6" s="129" t="s">
        <v>8</v>
      </c>
      <c r="L6" s="129" t="s">
        <v>3685</v>
      </c>
      <c r="N6" s="129" t="s">
        <v>3800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29" t="s">
        <v>3801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3831</v>
      </c>
      <c r="J8" s="169" t="s">
        <v>3830</v>
      </c>
      <c r="K8" s="129" t="s">
        <v>3980</v>
      </c>
      <c r="L8" s="129" t="s">
        <v>170</v>
      </c>
      <c r="N8" s="129" t="s">
        <v>3777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3822</v>
      </c>
      <c r="J9" s="169" t="s">
        <v>3823</v>
      </c>
      <c r="K9" s="129" t="s">
        <v>3981</v>
      </c>
      <c r="L9" s="129" t="s">
        <v>3681</v>
      </c>
      <c r="N9" s="129" t="s">
        <v>3802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3897</v>
      </c>
      <c r="J10" s="169" t="s">
        <v>3898</v>
      </c>
      <c r="K10" s="129" t="s">
        <v>3959</v>
      </c>
      <c r="L10" s="129" t="s">
        <v>3687</v>
      </c>
      <c r="N10" s="129" t="s">
        <v>3795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3834</v>
      </c>
      <c r="J11" s="169" t="s">
        <v>3835</v>
      </c>
      <c r="K11" s="129" t="s">
        <v>3960</v>
      </c>
      <c r="N11" s="129" t="s">
        <v>3779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3833</v>
      </c>
      <c r="J12" s="169" t="s">
        <v>3832</v>
      </c>
      <c r="K12" s="129" t="s">
        <v>5</v>
      </c>
      <c r="N12" s="129" t="s">
        <v>3792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3838</v>
      </c>
      <c r="J13" s="169" t="s">
        <v>3836</v>
      </c>
      <c r="K13" s="129" t="s">
        <v>6</v>
      </c>
      <c r="N13" s="129" t="s">
        <v>3781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3938</v>
      </c>
      <c r="J14" s="169" t="s">
        <v>3939</v>
      </c>
      <c r="K14" s="129" t="s">
        <v>3962</v>
      </c>
      <c r="N14" s="129" t="s">
        <v>3986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3828</v>
      </c>
      <c r="J15" s="169" t="s">
        <v>3829</v>
      </c>
      <c r="K15" s="129" t="s">
        <v>3961</v>
      </c>
      <c r="N15" s="129" t="s">
        <v>3793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  <c r="N16" s="129" t="s">
        <v>3780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3899</v>
      </c>
      <c r="J17" s="169" t="s">
        <v>3900</v>
      </c>
      <c r="K17" s="129" t="s">
        <v>7</v>
      </c>
      <c r="N17" s="129" t="s">
        <v>3776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3843</v>
      </c>
      <c r="J18" s="169" t="s">
        <v>3844</v>
      </c>
      <c r="N18" s="129" t="s">
        <v>3775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3840</v>
      </c>
      <c r="J19" s="169" t="s">
        <v>3840</v>
      </c>
      <c r="N19" s="129" t="s">
        <v>3984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3846</v>
      </c>
      <c r="J20" s="169" t="s">
        <v>3845</v>
      </c>
      <c r="N20" s="129" t="s">
        <v>3794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3934</v>
      </c>
      <c r="J21" s="169" t="s">
        <v>3936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3935</v>
      </c>
      <c r="J22" s="169" t="s">
        <v>3937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3944</v>
      </c>
      <c r="J23" s="169" t="s">
        <v>3945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3839</v>
      </c>
      <c r="J25" s="169" t="s">
        <v>3837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3903</v>
      </c>
      <c r="J26" s="169" t="s">
        <v>3904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3891</v>
      </c>
      <c r="J27" s="169" t="s">
        <v>3892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3901</v>
      </c>
      <c r="J28" s="169" t="s">
        <v>3902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3958</v>
      </c>
      <c r="J30" s="169" t="s">
        <v>3957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3841</v>
      </c>
      <c r="J31" s="169" t="s">
        <v>3842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3847</v>
      </c>
      <c r="J34" s="169" t="s">
        <v>3847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3782</v>
      </c>
      <c r="J36" s="169" t="s">
        <v>3783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3967</v>
      </c>
      <c r="J37" s="169" t="s">
        <v>3968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3905</v>
      </c>
      <c r="J40" s="169" t="s">
        <v>3906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3907</v>
      </c>
      <c r="J41" s="169" t="s">
        <v>3908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3854</v>
      </c>
      <c r="J43" s="169" t="s">
        <v>3854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3853</v>
      </c>
      <c r="J44" s="169" t="s">
        <v>3852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3851</v>
      </c>
      <c r="J45" s="169" t="s">
        <v>3850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3946</v>
      </c>
      <c r="J47" s="169" t="s">
        <v>3947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3974</v>
      </c>
      <c r="J48" s="169" t="s">
        <v>3975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3879</v>
      </c>
      <c r="J51" s="169" t="s">
        <v>3880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3774</v>
      </c>
      <c r="J53" s="169" t="s">
        <v>3771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3883</v>
      </c>
      <c r="J54" s="169" t="s">
        <v>3884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3940</v>
      </c>
      <c r="J55" s="169" t="s">
        <v>3941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3909</v>
      </c>
      <c r="J60" s="169" t="s">
        <v>3910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3992</v>
      </c>
      <c r="J62" s="169" t="s">
        <v>3993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3697</v>
      </c>
      <c r="J63" s="169" t="s">
        <v>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3911</v>
      </c>
      <c r="J64" s="169" t="s">
        <v>3912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72" t="s">
        <v>3893</v>
      </c>
      <c r="J65" s="169" t="s">
        <v>3855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3730</v>
      </c>
      <c r="J66" s="169" t="s">
        <v>3731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3694</v>
      </c>
      <c r="J67" s="169" t="s">
        <v>10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3695</v>
      </c>
      <c r="J68" s="169" t="s">
        <v>11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3976</v>
      </c>
      <c r="J69" s="169" t="s">
        <v>3977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3696</v>
      </c>
      <c r="J70" s="169" t="s">
        <v>12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3765</v>
      </c>
      <c r="J71" s="169" t="s">
        <v>3969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3913</v>
      </c>
      <c r="J72" s="169" t="s">
        <v>3914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3972</v>
      </c>
      <c r="J73" s="169" t="s">
        <v>3973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3887</v>
      </c>
      <c r="J74" s="169" t="s">
        <v>3888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3766</v>
      </c>
      <c r="J75" s="169" t="s">
        <v>3732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71" t="s">
        <v>3948</v>
      </c>
      <c r="J76" s="169" t="s">
        <v>3949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3733</v>
      </c>
      <c r="J77" s="169" t="s">
        <v>3734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3858</v>
      </c>
      <c r="J78" s="169" t="s">
        <v>3859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3856</v>
      </c>
      <c r="J79" s="169" t="s">
        <v>3857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72" t="s">
        <v>3860</v>
      </c>
      <c r="J80" s="169" t="s">
        <v>3861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2" t="s">
        <v>3987</v>
      </c>
      <c r="J81" s="169" t="s">
        <v>3988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3970</v>
      </c>
      <c r="J82" s="169" t="s">
        <v>3971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3889</v>
      </c>
      <c r="J83" s="169" t="s">
        <v>3890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3703</v>
      </c>
      <c r="J84" s="169" t="s">
        <v>19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3735</v>
      </c>
      <c r="J85" s="169" t="s">
        <v>3735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3978</v>
      </c>
      <c r="J86" s="169" t="s">
        <v>3979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3784</v>
      </c>
      <c r="J87" s="169" t="s">
        <v>3736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3990</v>
      </c>
      <c r="J88" s="169" t="s">
        <v>3991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3915</v>
      </c>
      <c r="J89" s="169" t="s">
        <v>3916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3917</v>
      </c>
      <c r="J90" s="169" t="s">
        <v>3918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3919</v>
      </c>
      <c r="J91" s="169" t="s">
        <v>3920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2" t="s">
        <v>3862</v>
      </c>
      <c r="J92" s="169" t="s">
        <v>3863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3885</v>
      </c>
      <c r="J93" s="169" t="s">
        <v>3886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2" t="s">
        <v>3864</v>
      </c>
      <c r="J94" s="169" t="s">
        <v>3865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3737</v>
      </c>
      <c r="J95" s="169" t="s">
        <v>3738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3921</v>
      </c>
      <c r="J96" s="169" t="s">
        <v>3922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3950</v>
      </c>
      <c r="J97" s="169" t="s">
        <v>3951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3739</v>
      </c>
      <c r="J98" s="169" t="s">
        <v>3740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3866</v>
      </c>
      <c r="J99" s="169" t="s">
        <v>3923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69" t="s">
        <v>3772</v>
      </c>
      <c r="J100" s="169" t="s">
        <v>3773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3867</v>
      </c>
      <c r="J101" s="169" t="s">
        <v>3868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2" t="s">
        <v>3954</v>
      </c>
      <c r="J102" s="169" t="s">
        <v>3955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3869</v>
      </c>
      <c r="J103" s="169" t="s">
        <v>3870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3871</v>
      </c>
      <c r="J104" s="169" t="s">
        <v>3924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3699</v>
      </c>
      <c r="J105" s="169" t="s">
        <v>15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3741</v>
      </c>
      <c r="J106" s="169" t="s">
        <v>3742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3878</v>
      </c>
      <c r="J107" s="169" t="s">
        <v>3877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3876</v>
      </c>
      <c r="J108" s="169" t="s">
        <v>3876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3925</v>
      </c>
      <c r="J109" s="169" t="s">
        <v>3926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3927</v>
      </c>
      <c r="J110" s="169" t="s">
        <v>3928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3952</v>
      </c>
      <c r="J111" s="169" t="s">
        <v>3953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3963</v>
      </c>
      <c r="J112" s="169" t="s">
        <v>3964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0" t="s">
        <v>3872</v>
      </c>
      <c r="J113" s="169" t="s">
        <v>3873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70" t="s">
        <v>3874</v>
      </c>
      <c r="J114" s="169" t="s">
        <v>3875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3693</v>
      </c>
      <c r="J115" s="169" t="s">
        <v>3748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3701</v>
      </c>
      <c r="J116" s="169" t="s">
        <v>17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3989</v>
      </c>
      <c r="J117" s="169" t="s">
        <v>3929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 t="s">
        <v>3965</v>
      </c>
      <c r="J118" s="169" t="s">
        <v>3966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9" t="s">
        <v>3743</v>
      </c>
      <c r="J119" s="169" t="s">
        <v>3744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3881</v>
      </c>
      <c r="J120" s="169" t="s">
        <v>3882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3"/>
      <c r="J128" s="163"/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2016-06-08T13:21:24Z</cp:lastPrinted>
  <dcterms:created xsi:type="dcterms:W3CDTF">2014-12-09T12:52:40Z</dcterms:created>
  <dcterms:modified xsi:type="dcterms:W3CDTF">2021-03-16T11:14:43Z</dcterms:modified>
</cp:coreProperties>
</file>