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defaultThemeVersion="124226"/>
  <mc:AlternateContent xmlns:mc="http://schemas.openxmlformats.org/markup-compatibility/2006">
    <mc:Choice Requires="x15">
      <x15ac:absPath xmlns:x15ac="http://schemas.microsoft.com/office/spreadsheetml/2010/11/ac" url="D:\Backup Note\Desktop\INTEGRA\1 - Sobradinho refeitorio e ginasio\1 ginasio sobradinho emef espirito santo\GINÁSIO\"/>
    </mc:Choice>
  </mc:AlternateContent>
  <xr:revisionPtr revIDLastSave="0" documentId="13_ncr:1_{B2CAE45B-19F7-4FEB-99DB-F108E4521589}" xr6:coauthVersionLast="47" xr6:coauthVersionMax="47" xr10:uidLastSave="{00000000-0000-0000-0000-000000000000}"/>
  <bookViews>
    <workbookView xWindow="-120" yWindow="-120" windowWidth="20730" windowHeight="11160" xr2:uid="{00000000-000D-0000-FFFF-FFFF00000000}"/>
  </bookViews>
  <sheets>
    <sheet name="Sheet1" sheetId="1" r:id="rId1"/>
    <sheet name="Sheet2" sheetId="2" r:id="rId2"/>
    <sheet name="Sheet3" sheetId="3" r:id="rId3"/>
  </sheets>
  <definedNames>
    <definedName name="_xlnm.Print_Area" localSheetId="0">Sheet1!$A$1:$I$184</definedName>
  </definedNames>
  <calcPr calcId="181029"/>
</workbook>
</file>

<file path=xl/calcChain.xml><?xml version="1.0" encoding="utf-8"?>
<calcChain xmlns="http://schemas.openxmlformats.org/spreadsheetml/2006/main">
  <c r="F166" i="1" l="1"/>
  <c r="F165" i="1"/>
  <c r="F164" i="1"/>
  <c r="F163" i="1"/>
  <c r="F162" i="1"/>
  <c r="F161" i="1"/>
  <c r="F160" i="1"/>
  <c r="F159" i="1"/>
  <c r="F156" i="1"/>
  <c r="F155" i="1"/>
  <c r="F154" i="1"/>
  <c r="F153" i="1"/>
  <c r="F152" i="1"/>
  <c r="F151" i="1"/>
  <c r="F150" i="1"/>
  <c r="F149" i="1"/>
  <c r="F148" i="1"/>
  <c r="F147" i="1"/>
  <c r="F146" i="1"/>
  <c r="F145" i="1"/>
  <c r="F144" i="1"/>
  <c r="F143" i="1"/>
  <c r="F142" i="1"/>
  <c r="F141" i="1"/>
  <c r="F140" i="1"/>
  <c r="F139" i="1"/>
  <c r="F138" i="1"/>
  <c r="F137" i="1"/>
  <c r="F136" i="1"/>
  <c r="F135" i="1"/>
  <c r="F131" i="1"/>
  <c r="F130" i="1"/>
  <c r="F129" i="1"/>
  <c r="F128" i="1"/>
  <c r="F127" i="1"/>
  <c r="F126" i="1"/>
  <c r="F125" i="1"/>
  <c r="F124" i="1"/>
  <c r="F123" i="1"/>
  <c r="F122" i="1"/>
  <c r="F121" i="1"/>
  <c r="F120" i="1"/>
  <c r="F119" i="1"/>
  <c r="F118" i="1"/>
  <c r="F91" i="1"/>
  <c r="F90" i="1"/>
  <c r="F89" i="1"/>
  <c r="F88" i="1"/>
  <c r="F87" i="1"/>
  <c r="F84" i="1"/>
  <c r="G116" i="1"/>
  <c r="G109" i="1"/>
  <c r="G79" i="1"/>
  <c r="G72" i="1"/>
  <c r="G71" i="1"/>
  <c r="G59" i="1"/>
  <c r="G48" i="1"/>
  <c r="G32" i="1"/>
  <c r="G31" i="1"/>
  <c r="G18" i="1"/>
  <c r="G62" i="1"/>
  <c r="G171" i="1"/>
  <c r="G178" i="1"/>
  <c r="F9" i="1" l="1"/>
  <c r="G166" i="1" l="1"/>
  <c r="G165" i="1" l="1"/>
  <c r="G164" i="1"/>
  <c r="G163" i="1"/>
  <c r="G162" i="1"/>
  <c r="G161" i="1"/>
  <c r="G160" i="1"/>
  <c r="G159" i="1"/>
  <c r="G167" i="1" l="1"/>
  <c r="F174" i="1"/>
  <c r="G174" i="1" s="1"/>
  <c r="G155" i="1"/>
  <c r="G154" i="1"/>
  <c r="G153" i="1"/>
  <c r="G152" i="1"/>
  <c r="G151" i="1"/>
  <c r="G148" i="1"/>
  <c r="G149" i="1"/>
  <c r="G146" i="1"/>
  <c r="G142" i="1"/>
  <c r="G141" i="1"/>
  <c r="G140" i="1"/>
  <c r="G135" i="1"/>
  <c r="G139" i="1"/>
  <c r="G138" i="1"/>
  <c r="G137" i="1"/>
  <c r="G136" i="1"/>
  <c r="G128" i="1"/>
  <c r="G131" i="1"/>
  <c r="G130" i="1"/>
  <c r="G129" i="1"/>
  <c r="G127" i="1"/>
  <c r="G126" i="1"/>
  <c r="G125" i="1"/>
  <c r="G124" i="1"/>
  <c r="G123" i="1"/>
  <c r="G122" i="1"/>
  <c r="G121" i="1"/>
  <c r="G120" i="1"/>
  <c r="G119" i="1"/>
  <c r="G118" i="1"/>
  <c r="G132" i="1" l="1"/>
  <c r="F115" i="1"/>
  <c r="G115" i="1" s="1"/>
  <c r="F106" i="1" l="1"/>
  <c r="G106" i="1" s="1"/>
  <c r="F105" i="1"/>
  <c r="G105" i="1" s="1"/>
  <c r="F104" i="1"/>
  <c r="G104" i="1" s="1"/>
  <c r="F103" i="1"/>
  <c r="G103" i="1" s="1"/>
  <c r="F102" i="1"/>
  <c r="G102" i="1" s="1"/>
  <c r="F101" i="1"/>
  <c r="G101" i="1" s="1"/>
  <c r="F99" i="1"/>
  <c r="G99" i="1" s="1"/>
  <c r="F98" i="1"/>
  <c r="G98" i="1" s="1"/>
  <c r="F97" i="1"/>
  <c r="G97" i="1" s="1"/>
  <c r="F96" i="1"/>
  <c r="G96" i="1" s="1"/>
  <c r="G91" i="1" l="1"/>
  <c r="G90" i="1"/>
  <c r="G84" i="1"/>
  <c r="G85" i="1" s="1"/>
  <c r="F83" i="1" l="1"/>
  <c r="G83" i="1" s="1"/>
  <c r="F77" i="1" l="1"/>
  <c r="G77" i="1" s="1"/>
  <c r="F70" i="1"/>
  <c r="G70" i="1" s="1"/>
  <c r="F69" i="1"/>
  <c r="G69" i="1" s="1"/>
  <c r="F68" i="1"/>
  <c r="G68" i="1" s="1"/>
  <c r="F66" i="1"/>
  <c r="G66" i="1" s="1"/>
  <c r="F64" i="1"/>
  <c r="G64" i="1" s="1"/>
  <c r="F52" i="1"/>
  <c r="G52" i="1" s="1"/>
  <c r="F51" i="1"/>
  <c r="G51" i="1" s="1"/>
  <c r="F47" i="1"/>
  <c r="G47" i="1" s="1"/>
  <c r="F44" i="1"/>
  <c r="G44" i="1" s="1"/>
  <c r="F43" i="1"/>
  <c r="G43" i="1" s="1"/>
  <c r="F41" i="1"/>
  <c r="G41" i="1" s="1"/>
  <c r="F40" i="1"/>
  <c r="G40" i="1" s="1"/>
  <c r="F36" i="1"/>
  <c r="G36" i="1" s="1"/>
  <c r="F22" i="1"/>
  <c r="G22" i="1" s="1"/>
  <c r="F21" i="1"/>
  <c r="G21" i="1" s="1"/>
  <c r="F177" i="1"/>
  <c r="G177" i="1" s="1"/>
  <c r="F176" i="1"/>
  <c r="G176" i="1" s="1"/>
  <c r="F175" i="1"/>
  <c r="G175" i="1" s="1"/>
  <c r="F173" i="1"/>
  <c r="G173" i="1" s="1"/>
  <c r="F170" i="1"/>
  <c r="G170" i="1" s="1"/>
  <c r="F169" i="1"/>
  <c r="G169" i="1" s="1"/>
  <c r="G156" i="1"/>
  <c r="G150" i="1"/>
  <c r="G147" i="1"/>
  <c r="G145" i="1"/>
  <c r="G144" i="1"/>
  <c r="G143" i="1"/>
  <c r="F134" i="1"/>
  <c r="G134" i="1" s="1"/>
  <c r="F114" i="1"/>
  <c r="G114" i="1" s="1"/>
  <c r="F113" i="1"/>
  <c r="G113" i="1" s="1"/>
  <c r="F112" i="1"/>
  <c r="G112" i="1" s="1"/>
  <c r="F111" i="1"/>
  <c r="G111" i="1" s="1"/>
  <c r="F108" i="1"/>
  <c r="G108" i="1" s="1"/>
  <c r="F107" i="1"/>
  <c r="G107" i="1" s="1"/>
  <c r="F100" i="1"/>
  <c r="G100" i="1" s="1"/>
  <c r="F95" i="1"/>
  <c r="G95" i="1" s="1"/>
  <c r="G89" i="1"/>
  <c r="G88" i="1"/>
  <c r="G87" i="1"/>
  <c r="F82" i="1"/>
  <c r="G82" i="1" s="1"/>
  <c r="F78" i="1"/>
  <c r="G78" i="1" s="1"/>
  <c r="F76" i="1"/>
  <c r="G76" i="1" s="1"/>
  <c r="F75" i="1"/>
  <c r="G75" i="1" s="1"/>
  <c r="F74" i="1"/>
  <c r="G74" i="1" s="1"/>
  <c r="F67" i="1"/>
  <c r="G67" i="1" s="1"/>
  <c r="F65" i="1"/>
  <c r="G65" i="1" s="1"/>
  <c r="F61" i="1"/>
  <c r="G61" i="1" s="1"/>
  <c r="F58" i="1"/>
  <c r="G58" i="1" s="1"/>
  <c r="F57" i="1"/>
  <c r="G57" i="1" s="1"/>
  <c r="F56" i="1"/>
  <c r="G56" i="1" s="1"/>
  <c r="F55" i="1"/>
  <c r="G55" i="1" s="1"/>
  <c r="F54" i="1"/>
  <c r="G54" i="1" s="1"/>
  <c r="G46" i="1"/>
  <c r="F45" i="1"/>
  <c r="G45" i="1" s="1"/>
  <c r="F39" i="1"/>
  <c r="G39" i="1" s="1"/>
  <c r="F38" i="1"/>
  <c r="G38" i="1" s="1"/>
  <c r="F30" i="1"/>
  <c r="G30" i="1" s="1"/>
  <c r="F29" i="1"/>
  <c r="G29" i="1" s="1"/>
  <c r="F28" i="1"/>
  <c r="G28" i="1" s="1"/>
  <c r="F27" i="1"/>
  <c r="G27" i="1" s="1"/>
  <c r="F26" i="1"/>
  <c r="G26" i="1" s="1"/>
  <c r="F25" i="1"/>
  <c r="G25" i="1" s="1"/>
  <c r="F24" i="1"/>
  <c r="G24" i="1" s="1"/>
  <c r="F17" i="1"/>
  <c r="G17" i="1" s="1"/>
  <c r="F16" i="1"/>
  <c r="G16" i="1" s="1"/>
  <c r="F15" i="1"/>
  <c r="G15" i="1" s="1"/>
  <c r="F14" i="1"/>
  <c r="G14" i="1" s="1"/>
  <c r="F13" i="1"/>
  <c r="G13" i="1" s="1"/>
  <c r="G9" i="1"/>
  <c r="G157" i="1" l="1"/>
  <c r="G92" i="1"/>
  <c r="G93" i="1" s="1"/>
  <c r="G10" i="1"/>
  <c r="F179" i="1" l="1"/>
</calcChain>
</file>

<file path=xl/sharedStrings.xml><?xml version="1.0" encoding="utf-8"?>
<sst xmlns="http://schemas.openxmlformats.org/spreadsheetml/2006/main" count="572" uniqueCount="359">
  <si>
    <t>PLANILHA ORÇAMENTÁRIA</t>
  </si>
  <si>
    <t>Local:</t>
  </si>
  <si>
    <t>Item</t>
  </si>
  <si>
    <t>Descrição</t>
  </si>
  <si>
    <t>Quant</t>
  </si>
  <si>
    <t>un</t>
  </si>
  <si>
    <t>Unitário</t>
  </si>
  <si>
    <t>Total</t>
  </si>
  <si>
    <t>1.1</t>
  </si>
  <si>
    <t>m</t>
  </si>
  <si>
    <t>2.1</t>
  </si>
  <si>
    <t>m²</t>
  </si>
  <si>
    <t>3.1</t>
  </si>
  <si>
    <t>3.2</t>
  </si>
  <si>
    <t>4.1</t>
  </si>
  <si>
    <t>5.1</t>
  </si>
  <si>
    <t>5.2</t>
  </si>
  <si>
    <t>7.1</t>
  </si>
  <si>
    <t>7.2</t>
  </si>
  <si>
    <t>Obra:</t>
  </si>
  <si>
    <t>Proprietário:</t>
  </si>
  <si>
    <t>3.3</t>
  </si>
  <si>
    <t>4.2</t>
  </si>
  <si>
    <t>6.1</t>
  </si>
  <si>
    <t>8.1</t>
  </si>
  <si>
    <t>10.1</t>
  </si>
  <si>
    <t>11.1</t>
  </si>
  <si>
    <t>SERVIÇOS INICIAIS</t>
  </si>
  <si>
    <t>FUNDAÇÕES</t>
  </si>
  <si>
    <t>m³</t>
  </si>
  <si>
    <t>Impermeabilização viga  baldrame com hidroasfalto em 4 demãos cruzadas</t>
  </si>
  <si>
    <t>2.2</t>
  </si>
  <si>
    <t>4.3</t>
  </si>
  <si>
    <t>PISOS</t>
  </si>
  <si>
    <t>7.3</t>
  </si>
  <si>
    <t>u n</t>
  </si>
  <si>
    <t>sinapi</t>
  </si>
  <si>
    <t>kg</t>
  </si>
  <si>
    <t>9.3</t>
  </si>
  <si>
    <t>9.6</t>
  </si>
  <si>
    <t>9.7</t>
  </si>
  <si>
    <t>9.8</t>
  </si>
  <si>
    <t>9.9</t>
  </si>
  <si>
    <t>9.10</t>
  </si>
  <si>
    <t>11.2</t>
  </si>
  <si>
    <t>orçamento sem desoneração</t>
  </si>
  <si>
    <t>Material                                            +                                    Maõ de Obra                    C/BDI 26,14%</t>
  </si>
  <si>
    <t>Material                                            +                                    Maõ de Obra                    SEM BDI</t>
  </si>
  <si>
    <t>2.1.1</t>
  </si>
  <si>
    <t>2.1.2</t>
  </si>
  <si>
    <t>2.1.3</t>
  </si>
  <si>
    <t>2.1.4</t>
  </si>
  <si>
    <t>2.1.5</t>
  </si>
  <si>
    <t>Escavação manual de solo superficial em vala profundidade 50cm para viga de fundação com previsão de forma</t>
  </si>
  <si>
    <t>2.2.1</t>
  </si>
  <si>
    <t>2.2.2</t>
  </si>
  <si>
    <t>2.2.3</t>
  </si>
  <si>
    <t>2.2.4</t>
  </si>
  <si>
    <t>Locação convencional de obra utilizando gabarito de tabuas corridas pontaleteadas a cada dois metros</t>
  </si>
  <si>
    <t>Fornecimento de concreto e concretagem de vigas baldrames fck 30mpa com uso de bomba, lançamento e adensamento</t>
  </si>
  <si>
    <t>Fornecimento, dobra, montagem de armação de viga convencional de concreto armado utilizando aço ca50 -12,50mm</t>
  </si>
  <si>
    <t>Fornecimento, dobra, montagem de armação de viga convencional de concreto armado utilizando aço ca50 -10.00mm</t>
  </si>
  <si>
    <t>Fornecimento, dobra, montagem de armação de viga convencional de concreto armado utilizando aço ca50 -8.00mm</t>
  </si>
  <si>
    <t>Fornecimento, dobra, montagem de armação de viga convencional de concreto armado utilizando aço ca60 -5.00mm</t>
  </si>
  <si>
    <t>2.2.5</t>
  </si>
  <si>
    <t>2.2.6</t>
  </si>
  <si>
    <t>3.1.1</t>
  </si>
  <si>
    <t>Fabricação, fornecimento, montagem, escoramento e desmontagem de formas de pilares em madeira serrada 25mm</t>
  </si>
  <si>
    <t>Fornecimento de concreto e concretagem de pilares fck 30mpa com uso de bomba, lançamento e adensamento</t>
  </si>
  <si>
    <t>3.2.1</t>
  </si>
  <si>
    <t>Fabricação, fornecimento, montagem, escoramento e desmontagem de formas de vigas em madeira serrada 25mm</t>
  </si>
  <si>
    <t>Fornecimento, dobra, montagem de armação de pilar convencional de concreto armado utilizando aço ca60 -5.00mm</t>
  </si>
  <si>
    <t xml:space="preserve">Fornecimento, montagem, escoramento e desmontagem de laje premoldada , unidirecional, biapoiada, para piso, enchimento em cerâmica, vigota convencional incluindo armação e concreto fck </t>
  </si>
  <si>
    <t>3.3.1</t>
  </si>
  <si>
    <t>3.1.2</t>
  </si>
  <si>
    <t>3.1.3</t>
  </si>
  <si>
    <t>3.1.4</t>
  </si>
  <si>
    <t>3.1.5</t>
  </si>
  <si>
    <t>3.4</t>
  </si>
  <si>
    <t>3.4.1</t>
  </si>
  <si>
    <t>ESTRUTURAS DE CONCRETO ARMADO e ALVENARIAS</t>
  </si>
  <si>
    <t>SUBTOTAL 2.2 VIGAS DE FUNDAÇÃO</t>
  </si>
  <si>
    <t>COBERTURA</t>
  </si>
  <si>
    <t>4.4</t>
  </si>
  <si>
    <t>4.5</t>
  </si>
  <si>
    <t>SUB TOTAL  4. Cobertura</t>
  </si>
  <si>
    <t>5.1.1</t>
  </si>
  <si>
    <t>5.1.2</t>
  </si>
  <si>
    <t>m2</t>
  </si>
  <si>
    <t>5.2.1</t>
  </si>
  <si>
    <t>6.2</t>
  </si>
  <si>
    <t>6.3</t>
  </si>
  <si>
    <t>6.4</t>
  </si>
  <si>
    <t>INSTALAÇÕES DE ÁGUA</t>
  </si>
  <si>
    <t>7.4</t>
  </si>
  <si>
    <t>7.5</t>
  </si>
  <si>
    <t>INSTALAÇÕES DE ESGOTO AGUA SERVIDA E CLOACAL</t>
  </si>
  <si>
    <t>PINTURAS</t>
  </si>
  <si>
    <t xml:space="preserve">tubo de água soldável d=25mm incluindo conexões </t>
  </si>
  <si>
    <t>tubo de água soldável d=32mm incluindo conexões</t>
  </si>
  <si>
    <t xml:space="preserve">tubo esgoto pvc 40mm incluindo conexões </t>
  </si>
  <si>
    <t>eletroduto 3/4" corrugado reforçado</t>
  </si>
  <si>
    <t xml:space="preserve">caixas 2x4 de pvc orelha metalica de embutir em alvenaria </t>
  </si>
  <si>
    <t>cabo isolado flexível 750v 2,5mm²</t>
  </si>
  <si>
    <t>cabo isolado flexível 750v 4,0mm²</t>
  </si>
  <si>
    <t>cabo isolado flexível 750v 6,0mm²</t>
  </si>
  <si>
    <t>tomada simples embutir com acabamento</t>
  </si>
  <si>
    <t>9.11</t>
  </si>
  <si>
    <t>PPCI</t>
  </si>
  <si>
    <t>12.1</t>
  </si>
  <si>
    <t>12.2</t>
  </si>
  <si>
    <t>12.3</t>
  </si>
  <si>
    <t>12.4</t>
  </si>
  <si>
    <t>Extintor  de incêndio portátil de pó quimico seco (PQS) tipo ABC 4kg</t>
  </si>
  <si>
    <t>pintura de paredes externas, internas e forros rebocadas com s/tinta acrílica semi brilho 3 demãos</t>
  </si>
  <si>
    <t>pintura de paredes internas, externas e forros rebocados com selador acrílico 1 demão</t>
  </si>
  <si>
    <t>COT 09</t>
  </si>
  <si>
    <t>COT 10</t>
  </si>
  <si>
    <t>COT 11</t>
  </si>
  <si>
    <t>COT 16</t>
  </si>
  <si>
    <t>COT 18</t>
  </si>
  <si>
    <t>sinapi-I</t>
  </si>
  <si>
    <t>caixa metálica cd de embutir para 12 disjuntores com tampa incluindo disjuntores e instalações</t>
  </si>
  <si>
    <t>sinapi - I</t>
  </si>
  <si>
    <t>sinalização de solo através de pintura epóxi no piso sob os extintores</t>
  </si>
  <si>
    <t>Fabricação, fornecimento, montagem e desmontagem de formas de sapatas em madeira serrada 25mm , 1 utilização</t>
  </si>
  <si>
    <t>Fornecimento de concreto e concretagem de sapatas fck 30mpa com uso de bomba, lançamento e adensamento</t>
  </si>
  <si>
    <t>Alvenaria de vedação de blocos cerâmicos furados na horizontal, espessura de 14cm , bloco deitado, de paredes com área líquida maior ou igual a 6m², com poucas aberturas prevalecendoparedes sem, com argamassa de assentamento preparada em betoneira. incluindo vergas e contravergas</t>
  </si>
  <si>
    <t>chapisco sobre pilares, vigas, alvenarias e lajes</t>
  </si>
  <si>
    <t>registro esfera metal com acab bruto 3/4" x 25mm incluindo conexões</t>
  </si>
  <si>
    <t>registro met gaveta com acab bruto 1" x 32mm incluindo conexões</t>
  </si>
  <si>
    <t>COT 02</t>
  </si>
  <si>
    <t>VIGAS DE FUNDAÇÃO</t>
  </si>
  <si>
    <t>COT 03</t>
  </si>
  <si>
    <t>EDGAR FERNANDO SCHULTZ</t>
  </si>
  <si>
    <t>Município de Sobradinho</t>
  </si>
  <si>
    <t xml:space="preserve">SAPATAS </t>
  </si>
  <si>
    <t>2.2.7</t>
  </si>
  <si>
    <t>3.2.2</t>
  </si>
  <si>
    <t>3.2.3</t>
  </si>
  <si>
    <t>3.2.4</t>
  </si>
  <si>
    <t>3.2.5</t>
  </si>
  <si>
    <t>SUBTOTAL 2. FUNDAÇÕES</t>
  </si>
  <si>
    <t>SUB TOTAL  1. SERVIÇOS INICIAIS</t>
  </si>
  <si>
    <t>SUBTOTAL 2.1 SAPATAS</t>
  </si>
  <si>
    <t>5.2.2</t>
  </si>
  <si>
    <t>5.2.3</t>
  </si>
  <si>
    <t>5.2.4</t>
  </si>
  <si>
    <t>5.2.5</t>
  </si>
  <si>
    <t>SUBTOTAL 5. REVESTIMENTOS</t>
  </si>
  <si>
    <t>SUBTOTAL 5.2 PISOS</t>
  </si>
  <si>
    <t>SUB TOTAL  7. INSTALAÇÕES DE ÁGUA</t>
  </si>
  <si>
    <t>SUB TOTAL  8. INSTALAÇÕES DE ESGOTO</t>
  </si>
  <si>
    <t>9.1</t>
  </si>
  <si>
    <t>9.2</t>
  </si>
  <si>
    <t>9.4</t>
  </si>
  <si>
    <t>9.5</t>
  </si>
  <si>
    <t>SUB TOTAL  11. PINTURAS</t>
  </si>
  <si>
    <t>SUB TOTAL  12. PPCI</t>
  </si>
  <si>
    <t>SOBRADINHO, 10 DE AGOSTO DE 2021</t>
  </si>
  <si>
    <t>Exmo Sr ARMANDO MAYERHOFER</t>
  </si>
  <si>
    <t xml:space="preserve">                                                                                         ENGENHEIRO CIVIL CREA 89435               PREFEITO MUNICIPAL DE SOBRADINHO</t>
  </si>
  <si>
    <t>SUBTOTAL 3. ESTRUTURAS DE CONCRETO ARMADO E ALVENARIAS</t>
  </si>
  <si>
    <t>3.4.2</t>
  </si>
  <si>
    <t>3.4.3</t>
  </si>
  <si>
    <t>3.4.4</t>
  </si>
  <si>
    <t>3.4.5</t>
  </si>
  <si>
    <t>TABELA                                       SINAPI                                         DATA-BASE                            julho 2021</t>
  </si>
  <si>
    <t>COT 01</t>
  </si>
  <si>
    <t>emboço massa única (paulistão)sobre pilares, vigas, alvenarias e lajes</t>
  </si>
  <si>
    <t>COT 04</t>
  </si>
  <si>
    <t>COT 05</t>
  </si>
  <si>
    <t>COT 06</t>
  </si>
  <si>
    <t>COT 07</t>
  </si>
  <si>
    <t>COT 08</t>
  </si>
  <si>
    <t>COT 12</t>
  </si>
  <si>
    <t>COT 13</t>
  </si>
  <si>
    <t>COT 14</t>
  </si>
  <si>
    <t>COT 15</t>
  </si>
  <si>
    <t>COT 17</t>
  </si>
  <si>
    <t>COT 19</t>
  </si>
  <si>
    <t>5.1.3</t>
  </si>
  <si>
    <t>concreto magro para base da sapata fck11mpa</t>
  </si>
  <si>
    <t>VIGAS PRÉFABRICADAS</t>
  </si>
  <si>
    <t>viga de fundação em concreto prefabricado protendida 20x40 com capacidade de suporte das cargas atuantes, fck minimo 30mpa, ferragem minima longitudinal 12,5mm, ferragem minima transversal 5.0mm - c=4,75m</t>
  </si>
  <si>
    <t>viga de fundação em concreto prefabricado protendida 20x40 com capacidade de suporte das cargas atuantes, fck minimo 30mpa, ferragem minima longitudinal 12,5mm, ferragem minima transversal 5.0mm - c=6,55m</t>
  </si>
  <si>
    <t>VIGAS MOLDADAS IN LOCO</t>
  </si>
  <si>
    <t>PILARETES PC3</t>
  </si>
  <si>
    <t>PILARES DE CONCRETO ARMADO MOLDADO IN LOCO PC2</t>
  </si>
  <si>
    <t>PILARES DE CONCRETO ARMADO PRÉ-MOLDADO PC1</t>
  </si>
  <si>
    <t>Fornecimento, dobra, montagem de armação de pilar convencional de concreto armado utilizando aço ca60 -4.20mm</t>
  </si>
  <si>
    <t>Fornecimento, dobra, montagem de armação de viga convencional de concreto armado utilizando aço ca60 -6.30mm</t>
  </si>
  <si>
    <t>ALVENARIAS</t>
  </si>
  <si>
    <t>VIGAS</t>
  </si>
  <si>
    <t>PILARES DE CONCRETO PC1, PC2, PC3 E ALVENARIAS</t>
  </si>
  <si>
    <t>3.1.6</t>
  </si>
  <si>
    <t>3.1.7</t>
  </si>
  <si>
    <t>3.1.8</t>
  </si>
  <si>
    <t>3.1.9</t>
  </si>
  <si>
    <t>SUBTOTAL 3.1 PILARES DE CONCRETO PC1, PC2, PC3 E ALVENARIAS</t>
  </si>
  <si>
    <t>VIGAS CINTAMENTO SUPERIOR PREMOLDADAS</t>
  </si>
  <si>
    <t>VIGAS CINTAMENTO SUPERIOR MOLDADAS IN LOCO TIPO 1 E TIPO 2</t>
  </si>
  <si>
    <t>SUBTOTAL 3.2 VIGAS DE CINTAMENTO SUPERIOR</t>
  </si>
  <si>
    <t>3.2.6</t>
  </si>
  <si>
    <t>3.2.7</t>
  </si>
  <si>
    <t>LAJE PRÉFABRICADA</t>
  </si>
  <si>
    <t>SUBTOTAL 3.3 LAJE PRÉFABRICADA</t>
  </si>
  <si>
    <t>ARQUIBANCADAS</t>
  </si>
  <si>
    <t>Alvenaria de embasamento de tijolos maciços, espessura de 20cm , bloco deitado, com argamassa de assentamento preparada em betoneira. incluindo vergas e contravergas</t>
  </si>
  <si>
    <t>Fornecimento, dobra, montagem de armação de malha de laje reforçada 10x10 utilizando aço ca60 -6.00mm</t>
  </si>
  <si>
    <t>SUBTOTAL 3.4 ARQUIBANCADAS</t>
  </si>
  <si>
    <t>Pilares em concreto prefabricado protendida 25x35 com capacidade de suporte das cargas atuantes, fck min 30mpa, ferragem min longitudinal 12,5mm, ferragem minima transversal 5.0mm - c=6,50mín, incluindo fornecimento e instalação de chumbadores para fixação das tesouras reviamente embutidos nos pilares</t>
  </si>
  <si>
    <t>tesoura metálica conforme projeto, vão livre de 20,5m, comprimento total da tesoura em 23,05m altura de 2,34m incluindo fornecimento de perfis, serragem, solda, desbaste, limpeza, pintura com fundo e pintura em 2 demãos com tinta esmalte sintético industrial, içamento das tesouras, montagem solda e acabamentos.</t>
  </si>
  <si>
    <t>treliças metálicas conforme projeto, vão livre de 4,90m, altura de 0,5m incluindo fornecimento de perfis, serragem, solda, desbaste, limpeza, pintura com fundo e pintura em 2 demãos com tinta esmalte sintético industrial, içamento das ttreliças, montagem solda e acabamentos.</t>
  </si>
  <si>
    <t>tirantes metálicos redondo 3/8" conforme projeto, vão livre de 11,50m,  incluindo fornecimento de ferros, barras rosqueadas, porcas e arruelas, serragem, solda, desbaste, limpeza, pintura com fundo e pintura em 2 demãos com tinta esmalte sintético industrial, içamento dos tirantes, montagem solda e acabamentos.</t>
  </si>
  <si>
    <t>terças metálicas 15x50x100 e=2,65mm conforme projeto, vão livre de 5,0m,  incluindo fornecimento de ferros, serragem, solda, desbaste, limpeza, pintura com fundo e pintura em 2 demãos com tinta esmalte sintético industrial, içamento ddas terças, montagem solda e acabamentos.</t>
  </si>
  <si>
    <t>cobertura (telhamento) com telha de aluzinco (galvalume 0,50mm fixada as terças através de parafusos autoatarrachante e entre si atraves de parafusos de costura, incluindo as telhas de cumeeira do mesmo material, inclusive içamento vertical, montagem, cortes e fixação, incluso também acessórios de fixação.</t>
  </si>
  <si>
    <t>REVESTIMENTOS INTERNO</t>
  </si>
  <si>
    <t xml:space="preserve">azulejos - revestimento cerâmico para paredes internas com placas tipo esmaltadas extra (classe A) 33x45cm, para areas maiores de 5m², em altura de 1,60m de altura nas paredes </t>
  </si>
  <si>
    <t>SUBTOTAL 5.1 CHAPISCO, MASSA ÚNICA, AZULEJO</t>
  </si>
  <si>
    <t>CHAPISCO, MASSA ÚNICA, AZULEJO incluindo paredes, pilares, vigas e lajes de forro</t>
  </si>
  <si>
    <t xml:space="preserve">lastro de brita 5cm para base de contrapiso </t>
  </si>
  <si>
    <t xml:space="preserve">contrapiso de 5cm piso </t>
  </si>
  <si>
    <t>regularização de 4cm sobre contrapiso</t>
  </si>
  <si>
    <t>piso cerâmico porcelanatto 60x60 1°pavimento incluindo rodapé de 7cm e rejuntamento</t>
  </si>
  <si>
    <t>piso de concreto polido mecânicamente com acabamento liso espessura de 8cm incluindo lona preta, malha de ferro 4.2mm 15x15, nivelamento, lançamento, reguagem com regua vibratório, acabamento com maquina giratória (tipo helicóptero), corte de juntos a cada 4m formando quadrados</t>
  </si>
  <si>
    <t xml:space="preserve">ESQUADRIAS </t>
  </si>
  <si>
    <t>SUB TOTAL  6. ESQUADRIAS</t>
  </si>
  <si>
    <t>COT 20</t>
  </si>
  <si>
    <t>COT 21</t>
  </si>
  <si>
    <t>COT 22</t>
  </si>
  <si>
    <t>COT 23</t>
  </si>
  <si>
    <t>COT 24</t>
  </si>
  <si>
    <t>COT 25</t>
  </si>
  <si>
    <t>registro pressao metal com acab cromado 3/4" x 25mm incluindo conexões</t>
  </si>
  <si>
    <t>COT 26</t>
  </si>
  <si>
    <t>COT 27</t>
  </si>
  <si>
    <t>COT 28</t>
  </si>
  <si>
    <t xml:space="preserve">tubo esgoto pvc 50mm incluindo conexões </t>
  </si>
  <si>
    <t xml:space="preserve">tubo esgoto pvc 75mm incluindo conexões </t>
  </si>
  <si>
    <t xml:space="preserve">tubo esgoto pvc 100mm incluindo conexões </t>
  </si>
  <si>
    <t>ralo sifonado 150x150x50 incluindo conexões</t>
  </si>
  <si>
    <t>caixa de inspeção retangular de alvenaria de 0,70x0,70x0,70 CxLxP</t>
  </si>
  <si>
    <t>caixa de inspeção retangular de alvenaria de 0,70x0,80x0,70 CxLxP</t>
  </si>
  <si>
    <t>COT 29</t>
  </si>
  <si>
    <t>COT 30</t>
  </si>
  <si>
    <t>COT 31</t>
  </si>
  <si>
    <t>COT 32</t>
  </si>
  <si>
    <t>caixa de inspeção retangular de alvenaria de 1,00x1,05x0,70 CxLxP</t>
  </si>
  <si>
    <t>caixa de inspeção retangular de alvenaria de 0,70x1,25x0,70 CxLxP</t>
  </si>
  <si>
    <t>caixa de inspeção retangular de alvenaria de 1,10x1,25x0,70 CxLxP</t>
  </si>
  <si>
    <t xml:space="preserve">sistema  fossa séptica volume 5000litros </t>
  </si>
  <si>
    <t xml:space="preserve">sistema  filtro anaeróbio 5000litros </t>
  </si>
  <si>
    <t xml:space="preserve">sumidouro c=6m l=2m P=3m medidas internas </t>
  </si>
  <si>
    <t>8.4</t>
  </si>
  <si>
    <t>8.2</t>
  </si>
  <si>
    <t>8.3</t>
  </si>
  <si>
    <t>8.5</t>
  </si>
  <si>
    <t>8.6</t>
  </si>
  <si>
    <t>8.7</t>
  </si>
  <si>
    <t>8.8</t>
  </si>
  <si>
    <t>8.9</t>
  </si>
  <si>
    <t>8.10</t>
  </si>
  <si>
    <t>8.11</t>
  </si>
  <si>
    <t>8.12</t>
  </si>
  <si>
    <t>8.13</t>
  </si>
  <si>
    <t>8.14</t>
  </si>
  <si>
    <t>COT 33</t>
  </si>
  <si>
    <t>COT 34</t>
  </si>
  <si>
    <t>COT 35</t>
  </si>
  <si>
    <t>COT 36</t>
  </si>
  <si>
    <t>caixa de gordura sifonada retangular alvenaria 0,70x0,70x0,70 CxLxP</t>
  </si>
  <si>
    <t>INSTALAÇÕES ELÉTRICAS</t>
  </si>
  <si>
    <t>SUB TOTAL  9. INSTALAÇÕES ELÉTRICAS</t>
  </si>
  <si>
    <t xml:space="preserve">                        TOTAL                         R$</t>
  </si>
  <si>
    <t>caixa pvc oitavada para ponto de luz em teto</t>
  </si>
  <si>
    <t xml:space="preserve">u n </t>
  </si>
  <si>
    <t>eletroduto pvc 3/4" rigido incluindo conexões e abraçadeiras</t>
  </si>
  <si>
    <t>eletroduto pvc 1" rigido incluindo conexões e abraçadeiras</t>
  </si>
  <si>
    <t>eletroduto 1 1/4" corrugado reforçado</t>
  </si>
  <si>
    <t>eletroduto 1" corrugado reforçado</t>
  </si>
  <si>
    <t>6.5</t>
  </si>
  <si>
    <t>6.6</t>
  </si>
  <si>
    <t>6.7</t>
  </si>
  <si>
    <t>6.8</t>
  </si>
  <si>
    <t>6.9</t>
  </si>
  <si>
    <t>6.10</t>
  </si>
  <si>
    <t>6.11</t>
  </si>
  <si>
    <t>6.12</t>
  </si>
  <si>
    <t>6.13</t>
  </si>
  <si>
    <t>6.14</t>
  </si>
  <si>
    <t xml:space="preserve">caixas 2x4 de pvc orelha metalica de sobrepor em alvenaria </t>
  </si>
  <si>
    <t>cabo isolado flexível 750v 10,0mm²</t>
  </si>
  <si>
    <t>interruptor duplo embutir com acabamento</t>
  </si>
  <si>
    <t>tomada dupla embutir com acabamento</t>
  </si>
  <si>
    <t>interruptor simples embutir com acabamento</t>
  </si>
  <si>
    <t>9.15</t>
  </si>
  <si>
    <t>9.16</t>
  </si>
  <si>
    <t>caixas enterreda de passagem elétrica retangular elétrica 40x40 alvenaria de tijolo maciço com tampa</t>
  </si>
  <si>
    <t>spot simples com uma lampada led 30w</t>
  </si>
  <si>
    <t>spot simples arandela com uma lampada led 100w interno</t>
  </si>
  <si>
    <t>spot simples arandela com uma lampada led 23w externo</t>
  </si>
  <si>
    <t>luminaria refletor  led sobrepor slim 150w</t>
  </si>
  <si>
    <t>9.12</t>
  </si>
  <si>
    <t>9.13</t>
  </si>
  <si>
    <t>9.14</t>
  </si>
  <si>
    <t>9.17</t>
  </si>
  <si>
    <t>9.18</t>
  </si>
  <si>
    <t>9.19</t>
  </si>
  <si>
    <t>9.20</t>
  </si>
  <si>
    <t>9.21</t>
  </si>
  <si>
    <t>9.22</t>
  </si>
  <si>
    <t>9.23</t>
  </si>
  <si>
    <t>disjuntor din</t>
  </si>
  <si>
    <t>COT 37</t>
  </si>
  <si>
    <t>COT 38</t>
  </si>
  <si>
    <t>porta externa de aço, em duas folhas de abrir para fora com  barras antipânico em ambas as folhas, medindo de folhas móveis 2,30x2,30m incluindo pintura em uma demão de zarcão (fundo) para chapas e perfis metálicos mais 2 a 3 demãos de tinta esmalte sintético industrial na cor branca.</t>
  </si>
  <si>
    <t>porta externa de aço, em duas folhas de abrir para fora com  barras antipânico em ambas as folhas, medindo de folhas móveis 2,90x2,30mincluindo pintura em uma demão de zarcão (fundo) para chapas e perfis metálicos mais 2 a 3 demãos de tinta esmalte sintético industrial na cor branca.</t>
  </si>
  <si>
    <t>porta externa de aço, em uma folhas de abrir para fora com  barra antipânico na folha, medindo de folhas móveis 1,20x2,30m incluindo pintura em uma demão de zarcão (fundo) para chapas e perfis metálicos mais 2 a 3 demãos de tinta esmalte sintético industrial na cor branca.</t>
  </si>
  <si>
    <t>porta externa de aço, em uma folhas de abrir para fora com  barra antipânico na folha, medindo de folhas móveis 1,00x2,30mincluindo pintura em uma demão de zarcão (fundo) para chapas e perfis metálicos mais 2 a 3 demãos de tinta esmalte sintético industrial na cor branca.</t>
  </si>
  <si>
    <t>porta ixterna de aço, em uma folhas de abrir arra antipânico na folha, medindo de folhas móveis 1,00x2,30m incluindo pintura em uma demão de zarcão (fundo) para chapas e perfis metálicos mais 2 a 3 demãos de tinta esmalte sintético industrial na cor branca.</t>
  </si>
  <si>
    <t>janela basculante cantoneira reforçada medindo 4,75x1,00 incluindo vidro 4mm incluindo pintura em uma demão de zarcão (fundo) para chapas e perfis metálicos mais 2 a 3 demãos de tinta esmalte sintético industrial na cor branca.</t>
  </si>
  <si>
    <t>janela basculante cantoneira reforçada medindo 2,55x1,00 incluindo vidro 4mm incluindo pintura em uma demão de zarcão (fundo) para chapas e perfis metálicos mais 2 a 3 demãos de tinta esmalte sintético industrial na cor branca.</t>
  </si>
  <si>
    <t>janela basculante cantoneira reforçada medindo 3,60x1,00 incluindo vidro 4mm incluindo pintura em uma demão de zarcão (fundo) para chapas e perfis metálicos mais 2 a 3 demãos de tinta esmalte sintético industrial na cor branca.</t>
  </si>
  <si>
    <t>janela basculante cantoneira reforçada medindo 1,35x1,00 incluindo vidro 4mm incluindo pintura em uma demão de zarcão (fundo) para chapas e perfis metálicos mais 2 a 3 demãos de tinta esmalte sintético industrial na cor branca.</t>
  </si>
  <si>
    <t>janela basculante cantoneira reforçada medindo 1,52x1,00 incluindo vidro 4mm incluindo pintura em uma demão de zarcão (fundo) para chapas e perfis metálicos mais 2 a 3 demãos de tinta esmalte sintético industrial na cor branca.</t>
  </si>
  <si>
    <t>janela basculante cantoneira reforçada medindo 1,55x1,00 incluindo vidro 4mm incluindo pintura em uma demão de zarcão (fundo) para chapas e perfis metálicos mais 2 a 3 demãos de tinta esmalte sintético industrial na cor branca.</t>
  </si>
  <si>
    <t>janela basculante cantoneira reforçada medindo 3,04x1,00 incluindo vidro 4mm incluindo pintura em uma demão de zarcão (fundo) para chapas e perfis metálicos mais 2 a 3 demãos de tinta esmalte sintético industrial na cor branca.</t>
  </si>
  <si>
    <t>janela oculo metálico em perfis e chapas reforçadas medindo 2,55x1,20incluindo pintura em uma demão de zarcão (fundo) para chapas e perfis metálicos mais 2 a 3 demãos de tinta esmalte sintético industrial na cor branca.</t>
  </si>
  <si>
    <t>janela oculo metálico em perfis e chapas reforçadas medindo 3,60x1,20incluindo pintura em uma demão de zarcão (fundo) para chapas e perfis metálicos mais 2 a 3 demãos de tinta esmalte sintético industrial na cor branca.</t>
  </si>
  <si>
    <t xml:space="preserve">sinalização de segurança contra incêndio e pânico em pvc,  conforme projeto prevenção contra incêndio e ABNT NBR 13434-2:2004 </t>
  </si>
  <si>
    <t>COT 39</t>
  </si>
  <si>
    <t>Luminária de emergência 30leds autonomia min 1hora 100lumens</t>
  </si>
  <si>
    <t>COT 40</t>
  </si>
  <si>
    <t>bloco autonomo Luminária de emergência 1200lumens</t>
  </si>
  <si>
    <t>Rua Honório Luiz Guerreiro-  lote 150a, quadra 331 - Bairro Vera Cruz</t>
  </si>
  <si>
    <t>CONSTRUÇÃO DE GINÁSIO POLIESPORTIVO DA                                              ESCOLA MUNICIPAL DE ENSINO FUNDAMENTAL ESPÍRITO SANTO</t>
  </si>
  <si>
    <t>LOUÇAS E ACESSÓRIOS</t>
  </si>
  <si>
    <t>SUB TOTAL  10. LOUÇAS E ACESSÓRIOS</t>
  </si>
  <si>
    <t>vaso sanitário caixa acoplada cor branco incluindo acessórios</t>
  </si>
  <si>
    <t>vaso sanitário altura pne caixa acoplada cor branco incluindo acessórios</t>
  </si>
  <si>
    <t>papeleira de parede em metal cromado sem tampa (para porta papel higienico) "tipo gancho sem capa"</t>
  </si>
  <si>
    <t>saboneteira liquida</t>
  </si>
  <si>
    <t>toalheiro plastico interfolhado(porta papel toalha pvc )</t>
  </si>
  <si>
    <t>barra de apoio de 80cm em metal cromado para os banheiros PNE</t>
  </si>
  <si>
    <t>divisória em chapa dupla de aço liso nº14 e perfis tubulares 30x40 e=1,2mm com pés apoiados ao piso e fixadas na alvenaria através de parafusos sextavados e buchas, incluindo portas do mesmo material com dobradiças e travas, pintadas com fundo para metal (zarcão) em uma demão e 3 demãos de tinta esmalete sintético industrial na cor branca.</t>
  </si>
  <si>
    <t>lavatório grande meia coluna cor branco com valvula, ligação flexível sanfonada pvc, parafusos de parede, torneiras presmatic bica alta de metal cromada e ligações</t>
  </si>
  <si>
    <t>COT 41</t>
  </si>
  <si>
    <t>2.2.8</t>
  </si>
  <si>
    <t>2.2.9</t>
  </si>
  <si>
    <t>3.4.6</t>
  </si>
  <si>
    <t>3.4.7</t>
  </si>
  <si>
    <t>10.2</t>
  </si>
  <si>
    <t>10.3</t>
  </si>
  <si>
    <t>10.4</t>
  </si>
  <si>
    <t>10.5</t>
  </si>
  <si>
    <t>10.6</t>
  </si>
  <si>
    <t>10.7</t>
  </si>
  <si>
    <t>10.8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</si>
</sst>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_);_(* \(#,##0.00\);_(* &quot;-&quot;??_);_(@_)"/>
  </numFmts>
  <fonts count="15" x14ac:knownFonts="1">
    <font>
      <sz val="11"/>
      <color theme="1"/>
      <name val="Calibri"/>
      <family val="2"/>
      <scheme val="minor"/>
    </font>
    <font>
      <sz val="10"/>
      <name val="Arial"/>
      <family val="2"/>
    </font>
    <font>
      <sz val="11"/>
      <color theme="1"/>
      <name val="Calibri"/>
      <family val="2"/>
      <scheme val="minor"/>
    </font>
    <font>
      <sz val="10"/>
      <name val="Calibri"/>
      <family val="2"/>
      <scheme val="minor"/>
    </font>
    <font>
      <b/>
      <sz val="18"/>
      <name val="Calibri"/>
      <family val="2"/>
      <scheme val="minor"/>
    </font>
    <font>
      <b/>
      <sz val="16"/>
      <name val="Calibri"/>
      <family val="2"/>
      <scheme val="minor"/>
    </font>
    <font>
      <sz val="12"/>
      <name val="Calibri"/>
      <family val="2"/>
      <scheme val="minor"/>
    </font>
    <font>
      <b/>
      <sz val="11"/>
      <name val="Calibri"/>
      <family val="2"/>
      <scheme val="minor"/>
    </font>
    <font>
      <b/>
      <sz val="12"/>
      <name val="Calibri"/>
      <family val="2"/>
      <scheme val="minor"/>
    </font>
    <font>
      <b/>
      <sz val="10"/>
      <name val="Calibri"/>
      <family val="2"/>
      <scheme val="minor"/>
    </font>
    <font>
      <sz val="12"/>
      <color theme="1"/>
      <name val="Calibri"/>
      <family val="2"/>
    </font>
    <font>
      <b/>
      <sz val="11"/>
      <color theme="1"/>
      <name val="Calibri"/>
      <family val="2"/>
      <scheme val="minor"/>
    </font>
    <font>
      <sz val="11"/>
      <name val="Calibri"/>
      <family val="2"/>
      <scheme val="minor"/>
    </font>
    <font>
      <sz val="12"/>
      <color theme="1"/>
      <name val="Calibri"/>
      <family val="2"/>
      <scheme val="minor"/>
    </font>
    <font>
      <sz val="12"/>
      <color rgb="FF000000"/>
      <name val="Calibri"/>
      <family val="2"/>
      <scheme val="minor"/>
    </font>
  </fonts>
  <fills count="4">
    <fill>
      <patternFill patternType="none"/>
    </fill>
    <fill>
      <patternFill patternType="gray125"/>
    </fill>
    <fill>
      <patternFill patternType="solid">
        <fgColor theme="6" tint="0.39997558519241921"/>
        <bgColor indexed="64"/>
      </patternFill>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ck">
        <color indexed="64"/>
      </left>
      <right/>
      <top style="thin">
        <color indexed="64"/>
      </top>
      <bottom/>
      <diagonal/>
    </border>
    <border>
      <left style="thick">
        <color indexed="64"/>
      </left>
      <right/>
      <top/>
      <bottom/>
      <diagonal/>
    </border>
    <border>
      <left style="thick">
        <color indexed="64"/>
      </left>
      <right/>
      <top/>
      <bottom style="thick">
        <color indexed="64"/>
      </bottom>
      <diagonal/>
    </border>
    <border>
      <left/>
      <right/>
      <top/>
      <bottom style="thick">
        <color indexed="64"/>
      </bottom>
      <diagonal/>
    </border>
    <border>
      <left style="medium">
        <color indexed="64"/>
      </left>
      <right/>
      <top/>
      <bottom/>
      <diagonal/>
    </border>
    <border>
      <left style="thin">
        <color indexed="64"/>
      </left>
      <right/>
      <top/>
      <bottom/>
      <diagonal/>
    </border>
    <border>
      <left/>
      <right style="thick">
        <color indexed="64"/>
      </right>
      <top style="thin">
        <color indexed="64"/>
      </top>
      <bottom style="thin">
        <color indexed="64"/>
      </bottom>
      <diagonal/>
    </border>
    <border>
      <left/>
      <right/>
      <top style="medium">
        <color indexed="64"/>
      </top>
      <bottom/>
      <diagonal/>
    </border>
  </borders>
  <cellStyleXfs count="3">
    <xf numFmtId="0" fontId="0" fillId="0" borderId="0"/>
    <xf numFmtId="0" fontId="1" fillId="0" borderId="0"/>
    <xf numFmtId="164" fontId="1" fillId="0" borderId="0" applyFont="0" applyFill="0" applyBorder="0" applyAlignment="0" applyProtection="0"/>
  </cellStyleXfs>
  <cellXfs count="115">
    <xf numFmtId="0" fontId="0" fillId="0" borderId="0" xfId="0"/>
    <xf numFmtId="0" fontId="0" fillId="0" borderId="0" xfId="0" applyFill="1"/>
    <xf numFmtId="0" fontId="2" fillId="0" borderId="16" xfId="0" applyFont="1" applyBorder="1"/>
    <xf numFmtId="0" fontId="2" fillId="0" borderId="0" xfId="0" applyFont="1"/>
    <xf numFmtId="0" fontId="6" fillId="0" borderId="1" xfId="1" applyFont="1" applyFill="1" applyBorder="1"/>
    <xf numFmtId="0" fontId="6" fillId="0" borderId="14" xfId="1" applyFont="1" applyFill="1" applyBorder="1"/>
    <xf numFmtId="0" fontId="8" fillId="0" borderId="1" xfId="1" applyFont="1" applyFill="1" applyBorder="1" applyAlignment="1">
      <alignment horizontal="center"/>
    </xf>
    <xf numFmtId="0" fontId="6" fillId="0" borderId="6" xfId="1" applyFont="1" applyFill="1" applyBorder="1" applyAlignment="1">
      <alignment horizontal="center"/>
    </xf>
    <xf numFmtId="0" fontId="6" fillId="0" borderId="8" xfId="1" applyFont="1" applyFill="1" applyBorder="1" applyAlignment="1">
      <alignment horizontal="center"/>
    </xf>
    <xf numFmtId="164" fontId="6" fillId="0" borderId="1" xfId="2" applyFont="1" applyFill="1" applyBorder="1"/>
    <xf numFmtId="0" fontId="6" fillId="0" borderId="1" xfId="1" applyFont="1" applyFill="1" applyBorder="1" applyAlignment="1">
      <alignment horizontal="center"/>
    </xf>
    <xf numFmtId="0" fontId="6" fillId="0" borderId="9" xfId="1" applyFont="1" applyFill="1" applyBorder="1" applyAlignment="1">
      <alignment horizontal="center"/>
    </xf>
    <xf numFmtId="0" fontId="6" fillId="0" borderId="1" xfId="1" applyFont="1" applyFill="1" applyBorder="1" applyAlignment="1">
      <alignment wrapText="1"/>
    </xf>
    <xf numFmtId="0" fontId="6" fillId="0" borderId="13" xfId="1" applyFont="1" applyFill="1" applyBorder="1" applyAlignment="1">
      <alignment horizontal="center"/>
    </xf>
    <xf numFmtId="0" fontId="6" fillId="0" borderId="1" xfId="1" applyFont="1" applyFill="1" applyBorder="1" applyAlignment="1">
      <alignment horizontal="left"/>
    </xf>
    <xf numFmtId="0" fontId="0" fillId="0" borderId="1" xfId="0" applyFill="1" applyBorder="1"/>
    <xf numFmtId="0" fontId="2" fillId="0" borderId="0" xfId="0" applyFont="1" applyAlignment="1">
      <alignment horizontal="right"/>
    </xf>
    <xf numFmtId="0" fontId="8" fillId="0" borderId="10" xfId="1" applyFont="1" applyFill="1" applyBorder="1" applyAlignment="1"/>
    <xf numFmtId="0" fontId="8" fillId="0" borderId="11" xfId="1" applyFont="1" applyFill="1" applyBorder="1" applyAlignment="1"/>
    <xf numFmtId="0" fontId="6" fillId="0" borderId="8" xfId="1" applyFont="1" applyFill="1" applyBorder="1" applyAlignment="1">
      <alignment horizontal="center" vertical="center"/>
    </xf>
    <xf numFmtId="0" fontId="6" fillId="0" borderId="5" xfId="1" applyFont="1" applyFill="1" applyBorder="1" applyAlignment="1"/>
    <xf numFmtId="0" fontId="8" fillId="0" borderId="8" xfId="1" applyFont="1" applyFill="1" applyBorder="1" applyAlignment="1">
      <alignment horizontal="center"/>
    </xf>
    <xf numFmtId="0" fontId="8" fillId="0" borderId="1" xfId="1" applyFont="1" applyFill="1" applyBorder="1" applyAlignment="1">
      <alignment wrapText="1"/>
    </xf>
    <xf numFmtId="164" fontId="8" fillId="0" borderId="1" xfId="2" applyFont="1" applyFill="1" applyBorder="1"/>
    <xf numFmtId="0" fontId="11" fillId="0" borderId="1" xfId="0" applyFont="1" applyFill="1" applyBorder="1"/>
    <xf numFmtId="0" fontId="11" fillId="0" borderId="0" xfId="0" applyFont="1"/>
    <xf numFmtId="0" fontId="11" fillId="0" borderId="0" xfId="0" applyFont="1" applyFill="1"/>
    <xf numFmtId="164" fontId="6" fillId="0" borderId="1" xfId="2" applyFont="1" applyFill="1" applyBorder="1" applyAlignment="1">
      <alignment vertical="center"/>
    </xf>
    <xf numFmtId="0" fontId="6" fillId="0" borderId="1" xfId="1" applyFont="1" applyFill="1" applyBorder="1" applyAlignment="1">
      <alignment horizontal="center" vertical="center"/>
    </xf>
    <xf numFmtId="0" fontId="0" fillId="0" borderId="1" xfId="0" applyFill="1" applyBorder="1" applyAlignment="1">
      <alignment vertical="center"/>
    </xf>
    <xf numFmtId="0" fontId="12" fillId="0" borderId="0" xfId="0" applyFont="1" applyFill="1" applyAlignment="1">
      <alignment vertical="center"/>
    </xf>
    <xf numFmtId="0" fontId="12" fillId="0" borderId="0" xfId="0" applyFont="1" applyFill="1" applyBorder="1" applyAlignment="1"/>
    <xf numFmtId="0" fontId="2" fillId="0" borderId="0" xfId="0" applyFont="1" applyFill="1"/>
    <xf numFmtId="0" fontId="12" fillId="0" borderId="0" xfId="0" applyFont="1" applyFill="1" applyAlignment="1"/>
    <xf numFmtId="0" fontId="2" fillId="0" borderId="0" xfId="0" applyFont="1" applyFill="1" applyAlignment="1">
      <alignment horizontal="right"/>
    </xf>
    <xf numFmtId="0" fontId="0" fillId="2" borderId="0" xfId="0" applyFill="1"/>
    <xf numFmtId="2" fontId="0" fillId="0" borderId="1" xfId="0" applyNumberFormat="1" applyFill="1" applyBorder="1"/>
    <xf numFmtId="2" fontId="0" fillId="0" borderId="1" xfId="0" applyNumberFormat="1" applyFill="1" applyBorder="1" applyAlignment="1">
      <alignment vertical="center"/>
    </xf>
    <xf numFmtId="0" fontId="2" fillId="0" borderId="0" xfId="0" applyFont="1" applyFill="1" applyAlignment="1">
      <alignment vertical="center"/>
    </xf>
    <xf numFmtId="0" fontId="2" fillId="0" borderId="0" xfId="0" applyFont="1" applyFill="1" applyAlignment="1">
      <alignment horizontal="right" vertical="center"/>
    </xf>
    <xf numFmtId="0" fontId="6" fillId="0" borderId="1" xfId="1" applyFont="1" applyFill="1" applyBorder="1" applyAlignment="1">
      <alignment vertical="center" wrapText="1"/>
    </xf>
    <xf numFmtId="0" fontId="0" fillId="0" borderId="0" xfId="0" applyFill="1" applyAlignment="1">
      <alignment vertical="center"/>
    </xf>
    <xf numFmtId="0" fontId="0" fillId="0" borderId="0" xfId="0" applyAlignment="1">
      <alignment vertical="center"/>
    </xf>
    <xf numFmtId="0" fontId="6" fillId="0" borderId="0" xfId="1" applyFont="1" applyFill="1" applyBorder="1" applyAlignment="1">
      <alignment horizontal="center"/>
    </xf>
    <xf numFmtId="0" fontId="8" fillId="0" borderId="0" xfId="1" applyFont="1" applyFill="1" applyBorder="1" applyAlignment="1"/>
    <xf numFmtId="164" fontId="8" fillId="0" borderId="0" xfId="1" applyNumberFormat="1" applyFont="1" applyFill="1" applyBorder="1" applyAlignment="1"/>
    <xf numFmtId="0" fontId="6" fillId="0" borderId="1" xfId="1" applyFont="1" applyFill="1" applyBorder="1" applyAlignment="1">
      <alignment horizontal="right" vertical="center"/>
    </xf>
    <xf numFmtId="0" fontId="0" fillId="0" borderId="0" xfId="0" applyFont="1" applyFill="1" applyAlignment="1">
      <alignment horizontal="right" vertical="center"/>
    </xf>
    <xf numFmtId="0" fontId="0" fillId="0" borderId="0" xfId="0" applyFont="1" applyFill="1" applyAlignment="1">
      <alignment vertical="center"/>
    </xf>
    <xf numFmtId="0" fontId="6" fillId="0" borderId="0" xfId="1" applyFont="1" applyFill="1" applyBorder="1" applyAlignment="1"/>
    <xf numFmtId="0" fontId="6" fillId="0" borderId="0" xfId="1" applyFont="1" applyFill="1" applyBorder="1" applyAlignment="1">
      <alignment horizontal="right"/>
    </xf>
    <xf numFmtId="0" fontId="13" fillId="0" borderId="0" xfId="0" applyFont="1"/>
    <xf numFmtId="0" fontId="13" fillId="0" borderId="0" xfId="0" applyFont="1" applyFill="1"/>
    <xf numFmtId="2" fontId="0" fillId="0" borderId="1" xfId="0" applyNumberFormat="1" applyFill="1" applyBorder="1" applyAlignment="1">
      <alignment horizontal="right" vertical="center"/>
    </xf>
    <xf numFmtId="2" fontId="11" fillId="0" borderId="1" xfId="0" applyNumberFormat="1" applyFont="1" applyFill="1" applyBorder="1"/>
    <xf numFmtId="2" fontId="6" fillId="0" borderId="5" xfId="1" applyNumberFormat="1" applyFont="1" applyFill="1" applyBorder="1" applyAlignment="1"/>
    <xf numFmtId="164" fontId="8" fillId="0" borderId="1" xfId="2" applyNumberFormat="1" applyFont="1" applyFill="1" applyBorder="1"/>
    <xf numFmtId="164" fontId="8" fillId="0" borderId="11" xfId="1" applyNumberFormat="1" applyFont="1" applyFill="1" applyBorder="1" applyAlignment="1"/>
    <xf numFmtId="0" fontId="11" fillId="0" borderId="0" xfId="0" applyFont="1" applyFill="1" applyAlignment="1">
      <alignment horizontal="right" vertical="center"/>
    </xf>
    <xf numFmtId="0" fontId="11" fillId="3" borderId="0" xfId="0" applyFont="1" applyFill="1"/>
    <xf numFmtId="0" fontId="0" fillId="3" borderId="0" xfId="0" applyFill="1"/>
    <xf numFmtId="0" fontId="6" fillId="0" borderId="5" xfId="1" applyFont="1" applyFill="1" applyBorder="1" applyAlignment="1">
      <alignment wrapText="1"/>
    </xf>
    <xf numFmtId="2" fontId="0" fillId="0" borderId="1" xfId="0" applyNumberFormat="1" applyBorder="1"/>
    <xf numFmtId="0" fontId="6" fillId="0" borderId="1" xfId="1" applyFont="1" applyBorder="1" applyAlignment="1">
      <alignment wrapText="1"/>
    </xf>
    <xf numFmtId="0" fontId="6" fillId="0" borderId="1" xfId="1" applyFont="1" applyBorder="1" applyAlignment="1">
      <alignment horizontal="center"/>
    </xf>
    <xf numFmtId="0" fontId="0" fillId="0" borderId="1" xfId="0" applyBorder="1"/>
    <xf numFmtId="0" fontId="12" fillId="0" borderId="0" xfId="0" applyFont="1"/>
    <xf numFmtId="0" fontId="6" fillId="0" borderId="1" xfId="1" applyFont="1" applyBorder="1" applyAlignment="1">
      <alignment horizontal="center" vertical="center"/>
    </xf>
    <xf numFmtId="0" fontId="0" fillId="0" borderId="1" xfId="0" applyBorder="1" applyAlignment="1">
      <alignment vertical="center"/>
    </xf>
    <xf numFmtId="0" fontId="8" fillId="0" borderId="5" xfId="1" applyFont="1" applyFill="1" applyBorder="1" applyAlignment="1">
      <alignment horizontal="center"/>
    </xf>
    <xf numFmtId="0" fontId="6" fillId="0" borderId="5" xfId="1" applyFont="1" applyFill="1" applyBorder="1" applyAlignment="1">
      <alignment horizontal="center"/>
    </xf>
    <xf numFmtId="0" fontId="8" fillId="0" borderId="3" xfId="1" applyFont="1" applyFill="1" applyBorder="1" applyAlignment="1">
      <alignment horizontal="center"/>
    </xf>
    <xf numFmtId="0" fontId="8" fillId="0" borderId="1" xfId="1" applyFont="1" applyFill="1" applyBorder="1"/>
    <xf numFmtId="0" fontId="6" fillId="0" borderId="4" xfId="1" applyFont="1" applyFill="1" applyBorder="1" applyAlignment="1">
      <alignment horizontal="center"/>
    </xf>
    <xf numFmtId="0" fontId="8" fillId="0" borderId="4" xfId="1" applyFont="1" applyFill="1" applyBorder="1" applyAlignment="1">
      <alignment horizontal="center"/>
    </xf>
    <xf numFmtId="0" fontId="6" fillId="0" borderId="4" xfId="1" applyFont="1" applyFill="1" applyBorder="1"/>
    <xf numFmtId="0" fontId="11" fillId="0" borderId="0" xfId="0" applyFont="1" applyFill="1" applyAlignment="1">
      <alignment horizontal="right"/>
    </xf>
    <xf numFmtId="0" fontId="6" fillId="0" borderId="1" xfId="1" applyFont="1" applyFill="1" applyBorder="1" applyAlignment="1">
      <alignment vertical="center"/>
    </xf>
    <xf numFmtId="0" fontId="11" fillId="0" borderId="0" xfId="0" applyFont="1" applyFill="1" applyBorder="1" applyAlignment="1">
      <alignment horizontal="right" vertical="center"/>
    </xf>
    <xf numFmtId="0" fontId="12" fillId="0" borderId="0" xfId="0" applyFont="1" applyFill="1"/>
    <xf numFmtId="0" fontId="6" fillId="0" borderId="13" xfId="1" applyFont="1" applyFill="1" applyBorder="1" applyAlignment="1">
      <alignment horizontal="center" vertical="center"/>
    </xf>
    <xf numFmtId="0" fontId="0" fillId="0" borderId="0" xfId="0" applyFont="1" applyFill="1"/>
    <xf numFmtId="43" fontId="13" fillId="0" borderId="0" xfId="0" applyNumberFormat="1" applyFont="1" applyFill="1"/>
    <xf numFmtId="0" fontId="7" fillId="0" borderId="14" xfId="1" applyFont="1" applyFill="1" applyBorder="1" applyAlignment="1">
      <alignment horizontal="center" vertical="center" wrapText="1"/>
    </xf>
    <xf numFmtId="164" fontId="6" fillId="0" borderId="1" xfId="2" applyFont="1" applyFill="1" applyBorder="1" applyAlignment="1">
      <alignment horizontal="center" vertical="center"/>
    </xf>
    <xf numFmtId="0" fontId="8" fillId="0" borderId="5" xfId="1" applyFont="1" applyFill="1" applyBorder="1" applyAlignment="1"/>
    <xf numFmtId="0" fontId="14" fillId="0" borderId="1" xfId="0" applyFont="1" applyBorder="1" applyAlignment="1">
      <alignment vertical="center" wrapText="1"/>
    </xf>
    <xf numFmtId="0" fontId="6" fillId="0" borderId="6" xfId="1" applyFont="1" applyFill="1" applyBorder="1" applyAlignment="1">
      <alignment horizontal="center" vertical="center"/>
    </xf>
    <xf numFmtId="0" fontId="8" fillId="0" borderId="8" xfId="1" applyFont="1" applyFill="1" applyBorder="1" applyAlignment="1">
      <alignment horizontal="center" vertical="center"/>
    </xf>
    <xf numFmtId="0" fontId="6" fillId="0" borderId="8" xfId="1" applyFont="1" applyBorder="1" applyAlignment="1" applyProtection="1">
      <alignment horizontal="center" vertical="center"/>
      <protection locked="0"/>
    </xf>
    <xf numFmtId="0" fontId="11" fillId="0" borderId="20" xfId="0" applyFont="1" applyFill="1" applyBorder="1" applyAlignment="1">
      <alignment horizontal="right" vertical="center"/>
    </xf>
    <xf numFmtId="0" fontId="11" fillId="0" borderId="0" xfId="0" applyFont="1" applyFill="1" applyAlignment="1">
      <alignment horizontal="right" vertical="center"/>
    </xf>
    <xf numFmtId="0" fontId="10" fillId="0" borderId="0" xfId="0" applyFont="1" applyAlignment="1">
      <alignment horizontal="left" vertical="center"/>
    </xf>
    <xf numFmtId="0" fontId="8" fillId="0" borderId="22" xfId="1" applyFont="1" applyFill="1" applyBorder="1" applyAlignment="1">
      <alignment horizontal="right" vertical="center"/>
    </xf>
    <xf numFmtId="0" fontId="8" fillId="0" borderId="0" xfId="1" applyFont="1" applyFill="1" applyBorder="1" applyAlignment="1">
      <alignment horizontal="right" vertical="center"/>
    </xf>
    <xf numFmtId="164" fontId="8" fillId="0" borderId="22" xfId="2" applyNumberFormat="1" applyFont="1" applyFill="1" applyBorder="1" applyAlignment="1">
      <alignment horizontal="center" vertical="center"/>
    </xf>
    <xf numFmtId="164" fontId="8" fillId="0" borderId="0" xfId="2" applyNumberFormat="1" applyFont="1" applyFill="1" applyBorder="1" applyAlignment="1">
      <alignment horizontal="center" vertical="center"/>
    </xf>
    <xf numFmtId="0" fontId="8" fillId="0" borderId="7" xfId="1" applyFont="1" applyFill="1" applyBorder="1" applyAlignment="1"/>
    <xf numFmtId="0" fontId="8" fillId="0" borderId="12" xfId="1" applyFont="1" applyFill="1" applyBorder="1" applyAlignment="1"/>
    <xf numFmtId="0" fontId="11" fillId="0" borderId="1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6" fillId="0" borderId="7" xfId="1" applyFont="1" applyFill="1" applyBorder="1" applyAlignment="1"/>
    <xf numFmtId="0" fontId="6" fillId="0" borderId="12" xfId="1" applyFont="1" applyFill="1" applyBorder="1" applyAlignment="1"/>
    <xf numFmtId="0" fontId="5" fillId="0" borderId="15" xfId="1" applyFont="1" applyFill="1" applyBorder="1" applyAlignment="1">
      <alignment horizontal="center" vertical="center"/>
    </xf>
    <xf numFmtId="0" fontId="5" fillId="0" borderId="2" xfId="1" applyFont="1" applyFill="1" applyBorder="1" applyAlignment="1">
      <alignment horizontal="center" vertical="center"/>
    </xf>
    <xf numFmtId="0" fontId="5" fillId="0" borderId="16" xfId="1" applyFont="1" applyFill="1" applyBorder="1" applyAlignment="1">
      <alignment horizontal="center" vertical="center"/>
    </xf>
    <xf numFmtId="0" fontId="5" fillId="0" borderId="0" xfId="1" applyFont="1" applyFill="1" applyBorder="1" applyAlignment="1">
      <alignment horizontal="center" vertical="center"/>
    </xf>
    <xf numFmtId="0" fontId="5" fillId="0" borderId="17" xfId="1" applyFont="1" applyFill="1" applyBorder="1" applyAlignment="1">
      <alignment horizontal="center" vertical="center"/>
    </xf>
    <xf numFmtId="0" fontId="5" fillId="0" borderId="18" xfId="1" applyFont="1" applyFill="1" applyBorder="1" applyAlignment="1">
      <alignment horizontal="center" vertical="center"/>
    </xf>
    <xf numFmtId="0" fontId="3" fillId="0" borderId="4" xfId="1" applyFont="1" applyFill="1" applyBorder="1" applyAlignment="1">
      <alignment horizontal="center" vertical="center" wrapText="1"/>
    </xf>
    <xf numFmtId="0" fontId="3" fillId="0" borderId="5" xfId="1" applyFont="1" applyFill="1" applyBorder="1" applyAlignment="1">
      <alignment horizontal="center" vertical="center" wrapText="1"/>
    </xf>
    <xf numFmtId="0" fontId="9" fillId="0" borderId="4" xfId="1" applyFont="1" applyFill="1" applyBorder="1" applyAlignment="1">
      <alignment horizontal="center" vertical="center" wrapText="1"/>
    </xf>
    <xf numFmtId="0" fontId="9" fillId="0" borderId="5" xfId="1" applyFont="1" applyFill="1" applyBorder="1" applyAlignment="1">
      <alignment horizontal="center" vertical="center" wrapText="1"/>
    </xf>
    <xf numFmtId="0" fontId="4" fillId="0" borderId="14" xfId="1" applyFont="1" applyFill="1" applyBorder="1" applyAlignment="1">
      <alignment horizontal="center" vertical="center"/>
    </xf>
    <xf numFmtId="0" fontId="4" fillId="0" borderId="21" xfId="1" applyFont="1" applyFill="1" applyBorder="1" applyAlignment="1">
      <alignment horizontal="center" vertical="center"/>
    </xf>
  </cellXfs>
  <cellStyles count="3">
    <cellStyle name="Comma 2" xfId="2" xr:uid="{00000000-0005-0000-0000-000000000000}"/>
    <cellStyle name="Normal" xfId="0" builtinId="0"/>
    <cellStyle name="Normal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84"/>
  <sheetViews>
    <sheetView tabSelected="1" view="pageBreakPreview" topLeftCell="A159" zoomScaleNormal="100" zoomScaleSheetLayoutView="100" workbookViewId="0">
      <selection activeCell="B159" sqref="B159:B166"/>
    </sheetView>
  </sheetViews>
  <sheetFormatPr defaultRowHeight="15" x14ac:dyDescent="0.25"/>
  <cols>
    <col min="1" max="1" width="12.42578125" bestFit="1" customWidth="1"/>
    <col min="2" max="2" width="66.85546875" bestFit="1" customWidth="1"/>
    <col min="3" max="3" width="11.5703125" customWidth="1"/>
    <col min="4" max="4" width="6.85546875" customWidth="1"/>
    <col min="5" max="6" width="12.7109375" customWidth="1"/>
    <col min="7" max="7" width="13.85546875" customWidth="1"/>
    <col min="8" max="8" width="8.5703125" customWidth="1"/>
    <col min="9" max="9" width="10.85546875" customWidth="1"/>
    <col min="10" max="23" width="9.140625" style="1"/>
  </cols>
  <sheetData>
    <row r="1" spans="1:9" ht="33" customHeight="1" x14ac:dyDescent="0.25">
      <c r="A1" s="113" t="s">
        <v>0</v>
      </c>
      <c r="B1" s="114"/>
      <c r="C1" s="103" t="s">
        <v>45</v>
      </c>
      <c r="D1" s="104"/>
      <c r="E1" s="104"/>
      <c r="F1" s="104"/>
      <c r="G1" s="104"/>
      <c r="H1" s="2"/>
      <c r="I1" s="3"/>
    </row>
    <row r="2" spans="1:9" ht="45" customHeight="1" x14ac:dyDescent="0.25">
      <c r="A2" s="77" t="s">
        <v>19</v>
      </c>
      <c r="B2" s="83" t="s">
        <v>336</v>
      </c>
      <c r="C2" s="105"/>
      <c r="D2" s="106"/>
      <c r="E2" s="106"/>
      <c r="F2" s="106"/>
      <c r="G2" s="106"/>
      <c r="H2" s="2"/>
      <c r="I2" s="3"/>
    </row>
    <row r="3" spans="1:9" ht="15.75" x14ac:dyDescent="0.25">
      <c r="A3" s="4" t="s">
        <v>1</v>
      </c>
      <c r="B3" s="5" t="s">
        <v>335</v>
      </c>
      <c r="C3" s="105"/>
      <c r="D3" s="106"/>
      <c r="E3" s="106"/>
      <c r="F3" s="106"/>
      <c r="G3" s="106"/>
      <c r="H3" s="2"/>
      <c r="I3" s="3"/>
    </row>
    <row r="4" spans="1:9" ht="16.5" thickBot="1" x14ac:dyDescent="0.3">
      <c r="A4" s="4" t="s">
        <v>20</v>
      </c>
      <c r="B4" s="5" t="s">
        <v>135</v>
      </c>
      <c r="C4" s="107"/>
      <c r="D4" s="108"/>
      <c r="E4" s="108"/>
      <c r="F4" s="108"/>
      <c r="G4" s="108"/>
      <c r="H4" s="2"/>
      <c r="I4" s="3"/>
    </row>
    <row r="5" spans="1:9" ht="16.5" customHeight="1" thickTop="1" x14ac:dyDescent="0.25">
      <c r="A5" s="6" t="s">
        <v>2</v>
      </c>
      <c r="B5" s="6" t="s">
        <v>3</v>
      </c>
      <c r="C5" s="69" t="s">
        <v>4</v>
      </c>
      <c r="D5" s="69" t="s">
        <v>5</v>
      </c>
      <c r="E5" s="70" t="s">
        <v>6</v>
      </c>
      <c r="F5" s="70" t="s">
        <v>6</v>
      </c>
      <c r="G5" s="71" t="s">
        <v>7</v>
      </c>
      <c r="H5" s="99" t="s">
        <v>167</v>
      </c>
      <c r="I5" s="100"/>
    </row>
    <row r="6" spans="1:9" ht="15.75" x14ac:dyDescent="0.25">
      <c r="A6" s="72"/>
      <c r="B6" s="72"/>
      <c r="C6" s="72"/>
      <c r="D6" s="72"/>
      <c r="E6" s="109" t="s">
        <v>47</v>
      </c>
      <c r="F6" s="109" t="s">
        <v>46</v>
      </c>
      <c r="G6" s="111" t="s">
        <v>46</v>
      </c>
      <c r="H6" s="99"/>
      <c r="I6" s="100"/>
    </row>
    <row r="7" spans="1:9" ht="36.75" customHeight="1" thickBot="1" x14ac:dyDescent="0.3">
      <c r="A7" s="73"/>
      <c r="B7" s="74"/>
      <c r="C7" s="75"/>
      <c r="D7" s="75"/>
      <c r="E7" s="110"/>
      <c r="F7" s="110"/>
      <c r="G7" s="112"/>
      <c r="H7" s="99"/>
      <c r="I7" s="100"/>
    </row>
    <row r="8" spans="1:9" ht="15.75" x14ac:dyDescent="0.25">
      <c r="A8" s="7">
        <v>1</v>
      </c>
      <c r="B8" s="101" t="s">
        <v>27</v>
      </c>
      <c r="C8" s="101"/>
      <c r="D8" s="101"/>
      <c r="E8" s="101"/>
      <c r="F8" s="102"/>
      <c r="G8" s="102"/>
      <c r="H8" s="99"/>
      <c r="I8" s="100"/>
    </row>
    <row r="9" spans="1:9" ht="31.5" x14ac:dyDescent="0.25">
      <c r="A9" s="8" t="s">
        <v>8</v>
      </c>
      <c r="B9" s="12" t="s">
        <v>58</v>
      </c>
      <c r="C9" s="27">
        <v>128.19999999999999</v>
      </c>
      <c r="D9" s="28" t="s">
        <v>9</v>
      </c>
      <c r="E9" s="29">
        <v>24</v>
      </c>
      <c r="F9" s="37">
        <f t="shared" ref="F9" si="0">TRUNC(E9*1.2614,2)</f>
        <v>30.27</v>
      </c>
      <c r="G9" s="27">
        <f>TRUNC(C9*F9,2)</f>
        <v>3880.61</v>
      </c>
      <c r="H9" s="32" t="s">
        <v>36</v>
      </c>
      <c r="I9" s="34">
        <v>99059</v>
      </c>
    </row>
    <row r="10" spans="1:9" ht="16.5" thickBot="1" x14ac:dyDescent="0.3">
      <c r="A10" s="11"/>
      <c r="B10" s="17" t="s">
        <v>143</v>
      </c>
      <c r="C10" s="18"/>
      <c r="D10" s="18"/>
      <c r="E10" s="18"/>
      <c r="F10" s="18"/>
      <c r="G10" s="57">
        <f>SUM(G9:G9)</f>
        <v>3880.61</v>
      </c>
      <c r="H10" s="32"/>
      <c r="I10" s="34"/>
    </row>
    <row r="11" spans="1:9" ht="15.75" x14ac:dyDescent="0.25">
      <c r="A11" s="7">
        <v>2</v>
      </c>
      <c r="B11" s="101" t="s">
        <v>28</v>
      </c>
      <c r="C11" s="101"/>
      <c r="D11" s="101"/>
      <c r="E11" s="101"/>
      <c r="F11" s="101"/>
      <c r="G11" s="101"/>
      <c r="H11" s="32"/>
      <c r="I11" s="34"/>
    </row>
    <row r="12" spans="1:9" ht="15.75" x14ac:dyDescent="0.25">
      <c r="A12" s="13" t="s">
        <v>10</v>
      </c>
      <c r="B12" s="20" t="s">
        <v>136</v>
      </c>
      <c r="C12" s="20"/>
      <c r="D12" s="20"/>
      <c r="E12" s="20"/>
      <c r="F12" s="20"/>
      <c r="G12" s="20"/>
      <c r="H12" s="32"/>
      <c r="I12" s="34"/>
    </row>
    <row r="13" spans="1:9" s="1" customFormat="1" ht="31.5" x14ac:dyDescent="0.25">
      <c r="A13" s="8" t="s">
        <v>48</v>
      </c>
      <c r="B13" s="12" t="s">
        <v>53</v>
      </c>
      <c r="C13" s="27">
        <v>36.17</v>
      </c>
      <c r="D13" s="28" t="s">
        <v>29</v>
      </c>
      <c r="E13" s="29">
        <v>56</v>
      </c>
      <c r="F13" s="37">
        <f t="shared" ref="F13:F17" si="1">TRUNC(E13*1.2614,2)</f>
        <v>70.63</v>
      </c>
      <c r="G13" s="27">
        <f t="shared" ref="G13:G17" si="2">TRUNC(C13*F13,2)</f>
        <v>2554.6799999999998</v>
      </c>
      <c r="H13" s="38" t="s">
        <v>36</v>
      </c>
      <c r="I13" s="39">
        <v>96527</v>
      </c>
    </row>
    <row r="14" spans="1:9" s="1" customFormat="1" ht="33" customHeight="1" x14ac:dyDescent="0.25">
      <c r="A14" s="8" t="s">
        <v>49</v>
      </c>
      <c r="B14" s="12" t="s">
        <v>125</v>
      </c>
      <c r="C14" s="27">
        <v>124.84</v>
      </c>
      <c r="D14" s="28" t="s">
        <v>11</v>
      </c>
      <c r="E14" s="29">
        <v>56.4</v>
      </c>
      <c r="F14" s="37">
        <f t="shared" si="1"/>
        <v>71.14</v>
      </c>
      <c r="G14" s="27">
        <f t="shared" si="2"/>
        <v>8881.11</v>
      </c>
      <c r="H14" s="38" t="s">
        <v>36</v>
      </c>
      <c r="I14" s="39">
        <v>96530</v>
      </c>
    </row>
    <row r="15" spans="1:9" s="1" customFormat="1" ht="31.5" x14ac:dyDescent="0.25">
      <c r="A15" s="8" t="s">
        <v>50</v>
      </c>
      <c r="B15" s="12" t="s">
        <v>62</v>
      </c>
      <c r="C15" s="27">
        <v>80</v>
      </c>
      <c r="D15" s="28" t="s">
        <v>37</v>
      </c>
      <c r="E15" s="29">
        <v>18.5</v>
      </c>
      <c r="F15" s="37">
        <f t="shared" si="1"/>
        <v>23.33</v>
      </c>
      <c r="G15" s="27">
        <f t="shared" si="2"/>
        <v>1866.4</v>
      </c>
      <c r="H15" s="38" t="s">
        <v>36</v>
      </c>
      <c r="I15" s="39">
        <v>92777</v>
      </c>
    </row>
    <row r="16" spans="1:9" s="1" customFormat="1" ht="31.5" x14ac:dyDescent="0.25">
      <c r="A16" s="8" t="s">
        <v>51</v>
      </c>
      <c r="B16" s="12" t="s">
        <v>126</v>
      </c>
      <c r="C16" s="27">
        <v>26.85</v>
      </c>
      <c r="D16" s="28" t="s">
        <v>29</v>
      </c>
      <c r="E16" s="29">
        <v>455.49</v>
      </c>
      <c r="F16" s="37">
        <f t="shared" si="1"/>
        <v>574.54999999999995</v>
      </c>
      <c r="G16" s="27">
        <f t="shared" si="2"/>
        <v>15426.66</v>
      </c>
      <c r="H16" s="38" t="s">
        <v>36</v>
      </c>
      <c r="I16" s="39">
        <v>96557</v>
      </c>
    </row>
    <row r="17" spans="1:23" s="1" customFormat="1" ht="15.75" x14ac:dyDescent="0.25">
      <c r="A17" s="8" t="s">
        <v>52</v>
      </c>
      <c r="B17" s="12" t="s">
        <v>182</v>
      </c>
      <c r="C17" s="27">
        <v>2.81</v>
      </c>
      <c r="D17" s="28" t="s">
        <v>29</v>
      </c>
      <c r="E17" s="29">
        <v>389</v>
      </c>
      <c r="F17" s="37">
        <f t="shared" si="1"/>
        <v>490.68</v>
      </c>
      <c r="G17" s="27">
        <f t="shared" si="2"/>
        <v>1378.81</v>
      </c>
      <c r="H17" s="90" t="s">
        <v>168</v>
      </c>
      <c r="I17" s="91"/>
    </row>
    <row r="18" spans="1:23" s="25" customFormat="1" ht="15.75" x14ac:dyDescent="0.25">
      <c r="A18" s="21"/>
      <c r="B18" s="22" t="s">
        <v>144</v>
      </c>
      <c r="C18" s="23"/>
      <c r="D18" s="6"/>
      <c r="E18" s="24"/>
      <c r="F18" s="24"/>
      <c r="G18" s="56">
        <f>SUM(G13:G17)</f>
        <v>30107.66</v>
      </c>
      <c r="H18" s="26"/>
      <c r="I18" s="76"/>
      <c r="J18" s="26"/>
      <c r="K18" s="26"/>
      <c r="L18" s="26"/>
      <c r="M18" s="26"/>
      <c r="N18" s="26"/>
      <c r="O18" s="26"/>
      <c r="P18" s="26"/>
      <c r="Q18" s="26"/>
      <c r="R18" s="26"/>
      <c r="S18" s="26"/>
      <c r="T18" s="26"/>
      <c r="U18" s="26"/>
      <c r="V18" s="26"/>
      <c r="W18" s="26"/>
    </row>
    <row r="19" spans="1:23" ht="15.75" x14ac:dyDescent="0.25">
      <c r="A19" s="8" t="s">
        <v>31</v>
      </c>
      <c r="B19" s="12" t="s">
        <v>132</v>
      </c>
      <c r="C19" s="9"/>
      <c r="D19" s="10"/>
      <c r="E19" s="15"/>
      <c r="F19" s="15"/>
      <c r="G19" s="9"/>
      <c r="H19" s="32"/>
      <c r="I19" s="34"/>
    </row>
    <row r="20" spans="1:23" ht="15.75" x14ac:dyDescent="0.25">
      <c r="A20" s="8"/>
      <c r="B20" s="12" t="s">
        <v>183</v>
      </c>
      <c r="C20" s="9"/>
      <c r="D20" s="10"/>
      <c r="E20" s="15"/>
      <c r="F20" s="15"/>
      <c r="G20" s="9"/>
      <c r="H20" s="32"/>
      <c r="I20" s="34"/>
    </row>
    <row r="21" spans="1:23" s="1" customFormat="1" ht="63" x14ac:dyDescent="0.25">
      <c r="A21" s="8" t="s">
        <v>54</v>
      </c>
      <c r="B21" s="12" t="s">
        <v>184</v>
      </c>
      <c r="C21" s="27">
        <v>14</v>
      </c>
      <c r="D21" s="28" t="s">
        <v>5</v>
      </c>
      <c r="E21" s="37">
        <v>790</v>
      </c>
      <c r="F21" s="37">
        <f t="shared" ref="F21" si="3">TRUNC(E21*1.2614,2)</f>
        <v>996.5</v>
      </c>
      <c r="G21" s="27">
        <f t="shared" ref="G21" si="4">TRUNC(C21*F21,2)</f>
        <v>13951</v>
      </c>
      <c r="H21" s="90" t="s">
        <v>131</v>
      </c>
      <c r="I21" s="91"/>
    </row>
    <row r="22" spans="1:23" s="1" customFormat="1" ht="63" x14ac:dyDescent="0.25">
      <c r="A22" s="8" t="s">
        <v>55</v>
      </c>
      <c r="B22" s="12" t="s">
        <v>185</v>
      </c>
      <c r="C22" s="27">
        <v>3</v>
      </c>
      <c r="D22" s="28" t="s">
        <v>5</v>
      </c>
      <c r="E22" s="37">
        <v>986</v>
      </c>
      <c r="F22" s="37">
        <f t="shared" ref="F22" si="5">TRUNC(E22*1.2614,2)</f>
        <v>1243.74</v>
      </c>
      <c r="G22" s="27">
        <f t="shared" ref="G22" si="6">TRUNC(C22*F22,2)</f>
        <v>3731.22</v>
      </c>
      <c r="H22" s="90" t="s">
        <v>133</v>
      </c>
      <c r="I22" s="91"/>
    </row>
    <row r="23" spans="1:23" s="60" customFormat="1" ht="15.75" x14ac:dyDescent="0.25">
      <c r="A23" s="8"/>
      <c r="B23" s="12" t="s">
        <v>186</v>
      </c>
      <c r="C23" s="9"/>
      <c r="D23" s="10"/>
      <c r="E23" s="15"/>
      <c r="F23" s="15"/>
      <c r="G23" s="9"/>
      <c r="H23" s="32"/>
      <c r="I23" s="34"/>
    </row>
    <row r="24" spans="1:23" s="1" customFormat="1" ht="31.5" x14ac:dyDescent="0.25">
      <c r="A24" s="8" t="s">
        <v>56</v>
      </c>
      <c r="B24" s="12" t="s">
        <v>53</v>
      </c>
      <c r="C24" s="27">
        <v>2.5</v>
      </c>
      <c r="D24" s="28" t="s">
        <v>29</v>
      </c>
      <c r="E24" s="37">
        <v>56</v>
      </c>
      <c r="F24" s="36">
        <f t="shared" ref="F24:F30" si="7">TRUNC(E24*1.2614,2)</f>
        <v>70.63</v>
      </c>
      <c r="G24" s="9">
        <f t="shared" ref="G24:G30" si="8">TRUNC(C24*F24,2)</f>
        <v>176.57</v>
      </c>
      <c r="H24" s="38" t="s">
        <v>36</v>
      </c>
      <c r="I24" s="39">
        <v>96527</v>
      </c>
    </row>
    <row r="25" spans="1:23" s="1" customFormat="1" ht="33" customHeight="1" x14ac:dyDescent="0.25">
      <c r="A25" s="8" t="s">
        <v>57</v>
      </c>
      <c r="B25" s="12" t="s">
        <v>125</v>
      </c>
      <c r="C25" s="27">
        <v>50.88</v>
      </c>
      <c r="D25" s="28" t="s">
        <v>11</v>
      </c>
      <c r="E25" s="37">
        <v>56.4</v>
      </c>
      <c r="F25" s="36">
        <f t="shared" si="7"/>
        <v>71.14</v>
      </c>
      <c r="G25" s="9">
        <f t="shared" si="8"/>
        <v>3619.6</v>
      </c>
      <c r="H25" s="38" t="s">
        <v>36</v>
      </c>
      <c r="I25" s="39">
        <v>96530</v>
      </c>
    </row>
    <row r="26" spans="1:23" s="1" customFormat="1" ht="31.5" x14ac:dyDescent="0.25">
      <c r="A26" s="8" t="s">
        <v>64</v>
      </c>
      <c r="B26" s="12" t="s">
        <v>59</v>
      </c>
      <c r="C26" s="27">
        <v>5.0999999999999996</v>
      </c>
      <c r="D26" s="28" t="s">
        <v>29</v>
      </c>
      <c r="E26" s="29">
        <v>455.49</v>
      </c>
      <c r="F26" s="36">
        <f t="shared" si="7"/>
        <v>574.54999999999995</v>
      </c>
      <c r="G26" s="9">
        <f t="shared" si="8"/>
        <v>2930.2</v>
      </c>
      <c r="H26" s="38" t="s">
        <v>36</v>
      </c>
      <c r="I26" s="39">
        <v>96557</v>
      </c>
    </row>
    <row r="27" spans="1:23" s="1" customFormat="1" ht="31.5" x14ac:dyDescent="0.25">
      <c r="A27" s="8" t="s">
        <v>65</v>
      </c>
      <c r="B27" s="12" t="s">
        <v>63</v>
      </c>
      <c r="C27" s="27">
        <v>78.349999999999994</v>
      </c>
      <c r="D27" s="28" t="s">
        <v>37</v>
      </c>
      <c r="E27" s="29">
        <v>17.13</v>
      </c>
      <c r="F27" s="36">
        <f t="shared" si="7"/>
        <v>21.6</v>
      </c>
      <c r="G27" s="9">
        <f t="shared" si="8"/>
        <v>1692.36</v>
      </c>
      <c r="H27" s="38" t="s">
        <v>36</v>
      </c>
      <c r="I27" s="39">
        <v>92775</v>
      </c>
    </row>
    <row r="28" spans="1:23" s="1" customFormat="1" ht="29.25" customHeight="1" x14ac:dyDescent="0.25">
      <c r="A28" s="8" t="s">
        <v>137</v>
      </c>
      <c r="B28" s="12" t="s">
        <v>61</v>
      </c>
      <c r="C28" s="27">
        <v>78.48</v>
      </c>
      <c r="D28" s="28" t="s">
        <v>37</v>
      </c>
      <c r="E28" s="29">
        <v>14.07</v>
      </c>
      <c r="F28" s="36">
        <f t="shared" si="7"/>
        <v>17.739999999999998</v>
      </c>
      <c r="G28" s="9">
        <f t="shared" si="8"/>
        <v>1392.23</v>
      </c>
      <c r="H28" s="38" t="s">
        <v>36</v>
      </c>
      <c r="I28" s="39">
        <v>92778</v>
      </c>
    </row>
    <row r="29" spans="1:23" s="1" customFormat="1" ht="31.5" x14ac:dyDescent="0.25">
      <c r="A29" s="8" t="s">
        <v>348</v>
      </c>
      <c r="B29" s="12" t="s">
        <v>60</v>
      </c>
      <c r="C29" s="27">
        <v>906.23</v>
      </c>
      <c r="D29" s="28" t="s">
        <v>37</v>
      </c>
      <c r="E29" s="37">
        <v>11.9</v>
      </c>
      <c r="F29" s="36">
        <f t="shared" si="7"/>
        <v>15.01</v>
      </c>
      <c r="G29" s="9">
        <f t="shared" si="8"/>
        <v>13602.51</v>
      </c>
      <c r="H29" s="38" t="s">
        <v>36</v>
      </c>
      <c r="I29" s="39">
        <v>92779</v>
      </c>
    </row>
    <row r="30" spans="1:23" s="1" customFormat="1" ht="31.5" x14ac:dyDescent="0.25">
      <c r="A30" s="8" t="s">
        <v>349</v>
      </c>
      <c r="B30" s="12" t="s">
        <v>30</v>
      </c>
      <c r="C30" s="27">
        <v>149.75</v>
      </c>
      <c r="D30" s="28" t="s">
        <v>11</v>
      </c>
      <c r="E30" s="37">
        <v>29.2</v>
      </c>
      <c r="F30" s="36">
        <f t="shared" si="7"/>
        <v>36.83</v>
      </c>
      <c r="G30" s="9">
        <f t="shared" si="8"/>
        <v>5515.29</v>
      </c>
      <c r="H30" s="38" t="s">
        <v>36</v>
      </c>
      <c r="I30" s="39">
        <v>98557</v>
      </c>
    </row>
    <row r="31" spans="1:23" s="25" customFormat="1" ht="15.75" x14ac:dyDescent="0.25">
      <c r="A31" s="21"/>
      <c r="B31" s="22" t="s">
        <v>81</v>
      </c>
      <c r="C31" s="23"/>
      <c r="D31" s="6"/>
      <c r="E31" s="24"/>
      <c r="F31" s="24"/>
      <c r="G31" s="56">
        <f>SUM(G21:G30)</f>
        <v>46610.98</v>
      </c>
      <c r="H31" s="26"/>
      <c r="I31" s="76"/>
      <c r="J31" s="26"/>
      <c r="K31" s="26"/>
      <c r="L31" s="26"/>
      <c r="M31" s="26"/>
      <c r="N31" s="26"/>
      <c r="O31" s="26"/>
      <c r="P31" s="26"/>
      <c r="Q31" s="26"/>
      <c r="R31" s="26"/>
      <c r="S31" s="26"/>
      <c r="T31" s="26"/>
      <c r="U31" s="26"/>
      <c r="V31" s="26"/>
      <c r="W31" s="26"/>
    </row>
    <row r="32" spans="1:23" s="60" customFormat="1" ht="16.5" thickBot="1" x14ac:dyDescent="0.3">
      <c r="A32" s="11"/>
      <c r="B32" s="17" t="s">
        <v>142</v>
      </c>
      <c r="C32" s="18"/>
      <c r="D32" s="18"/>
      <c r="E32" s="18"/>
      <c r="F32" s="18"/>
      <c r="G32" s="57">
        <f>G31+G18</f>
        <v>76718.64</v>
      </c>
      <c r="H32" s="32"/>
      <c r="I32" s="34"/>
    </row>
    <row r="33" spans="1:23" ht="15.75" x14ac:dyDescent="0.25">
      <c r="A33" s="87">
        <v>3</v>
      </c>
      <c r="B33" s="101" t="s">
        <v>80</v>
      </c>
      <c r="C33" s="101"/>
      <c r="D33" s="101"/>
      <c r="E33" s="101"/>
      <c r="F33" s="101"/>
      <c r="G33" s="101"/>
      <c r="H33" s="32"/>
      <c r="I33" s="34"/>
    </row>
    <row r="34" spans="1:23" ht="15.75" x14ac:dyDescent="0.25">
      <c r="A34" s="80" t="s">
        <v>12</v>
      </c>
      <c r="B34" s="20" t="s">
        <v>194</v>
      </c>
      <c r="C34" s="20"/>
      <c r="D34" s="20"/>
      <c r="E34" s="20"/>
      <c r="F34" s="20"/>
      <c r="G34" s="20"/>
      <c r="H34" s="32"/>
      <c r="I34" s="34"/>
    </row>
    <row r="35" spans="1:23" ht="15.75" x14ac:dyDescent="0.25">
      <c r="A35" s="80"/>
      <c r="B35" s="20" t="s">
        <v>189</v>
      </c>
      <c r="C35" s="20"/>
      <c r="D35" s="20"/>
      <c r="E35" s="20"/>
      <c r="F35" s="20"/>
      <c r="G35" s="20"/>
      <c r="H35" s="32"/>
      <c r="I35" s="34"/>
    </row>
    <row r="36" spans="1:23" s="1" customFormat="1" ht="78.75" x14ac:dyDescent="0.25">
      <c r="A36" s="19" t="s">
        <v>66</v>
      </c>
      <c r="B36" s="12" t="s">
        <v>211</v>
      </c>
      <c r="C36" s="27">
        <v>20</v>
      </c>
      <c r="D36" s="28" t="s">
        <v>5</v>
      </c>
      <c r="E36" s="37">
        <v>799.64</v>
      </c>
      <c r="F36" s="37">
        <f t="shared" ref="F36" si="9">TRUNC(E36*1.2614,2)</f>
        <v>1008.66</v>
      </c>
      <c r="G36" s="27">
        <f t="shared" ref="G36" si="10">TRUNC(C36*F36,2)</f>
        <v>20173.2</v>
      </c>
      <c r="H36" s="90" t="s">
        <v>170</v>
      </c>
      <c r="I36" s="91"/>
    </row>
    <row r="37" spans="1:23" ht="15.75" x14ac:dyDescent="0.25">
      <c r="A37" s="19"/>
      <c r="B37" s="20" t="s">
        <v>188</v>
      </c>
      <c r="C37" s="20"/>
      <c r="D37" s="20"/>
      <c r="E37" s="20"/>
      <c r="F37" s="20"/>
      <c r="G37" s="20"/>
      <c r="H37" s="32"/>
      <c r="I37" s="34"/>
    </row>
    <row r="38" spans="1:23" ht="31.5" x14ac:dyDescent="0.25">
      <c r="A38" s="19" t="s">
        <v>74</v>
      </c>
      <c r="B38" s="12" t="s">
        <v>67</v>
      </c>
      <c r="C38" s="84">
        <v>30.88</v>
      </c>
      <c r="D38" s="28" t="s">
        <v>11</v>
      </c>
      <c r="E38" s="29">
        <v>56.4</v>
      </c>
      <c r="F38" s="37">
        <f t="shared" ref="F38:F45" si="11">TRUNC(E38*1.2614,2)</f>
        <v>71.14</v>
      </c>
      <c r="G38" s="27">
        <f t="shared" ref="G38:G47" si="12">TRUNC(C38*F38,2)</f>
        <v>2196.8000000000002</v>
      </c>
      <c r="H38" s="38" t="s">
        <v>36</v>
      </c>
      <c r="I38" s="39">
        <v>96530</v>
      </c>
    </row>
    <row r="39" spans="1:23" ht="31.5" x14ac:dyDescent="0.25">
      <c r="A39" s="19" t="s">
        <v>75</v>
      </c>
      <c r="B39" s="12" t="s">
        <v>71</v>
      </c>
      <c r="C39" s="84">
        <v>30.03</v>
      </c>
      <c r="D39" s="28" t="s">
        <v>37</v>
      </c>
      <c r="E39" s="29">
        <v>17.13</v>
      </c>
      <c r="F39" s="37">
        <f t="shared" si="11"/>
        <v>21.6</v>
      </c>
      <c r="G39" s="27">
        <f t="shared" si="12"/>
        <v>648.64</v>
      </c>
      <c r="H39" s="38" t="s">
        <v>36</v>
      </c>
      <c r="I39" s="39">
        <v>92775</v>
      </c>
    </row>
    <row r="40" spans="1:23" ht="31.5" x14ac:dyDescent="0.25">
      <c r="A40" s="19" t="s">
        <v>76</v>
      </c>
      <c r="B40" s="12" t="s">
        <v>61</v>
      </c>
      <c r="C40" s="84">
        <v>182.87</v>
      </c>
      <c r="D40" s="28" t="s">
        <v>37</v>
      </c>
      <c r="E40" s="29">
        <v>14.07</v>
      </c>
      <c r="F40" s="37">
        <f t="shared" si="11"/>
        <v>17.739999999999998</v>
      </c>
      <c r="G40" s="27">
        <f t="shared" si="12"/>
        <v>3244.11</v>
      </c>
      <c r="H40" s="38" t="s">
        <v>36</v>
      </c>
      <c r="I40" s="39">
        <v>92778</v>
      </c>
    </row>
    <row r="41" spans="1:23" ht="31.5" x14ac:dyDescent="0.25">
      <c r="A41" s="19" t="s">
        <v>77</v>
      </c>
      <c r="B41" s="12" t="s">
        <v>68</v>
      </c>
      <c r="C41" s="84">
        <v>1.47</v>
      </c>
      <c r="D41" s="28" t="s">
        <v>29</v>
      </c>
      <c r="E41" s="29">
        <v>455.49</v>
      </c>
      <c r="F41" s="37">
        <f t="shared" ref="F41" si="13">TRUNC(E41*1.2614,2)</f>
        <v>574.54999999999995</v>
      </c>
      <c r="G41" s="27">
        <f t="shared" ref="G41" si="14">TRUNC(C41*F41,2)</f>
        <v>844.58</v>
      </c>
      <c r="H41" s="38" t="s">
        <v>36</v>
      </c>
      <c r="I41" s="39">
        <v>96557</v>
      </c>
    </row>
    <row r="42" spans="1:23" ht="15.75" x14ac:dyDescent="0.25">
      <c r="A42" s="19"/>
      <c r="B42" s="12" t="s">
        <v>187</v>
      </c>
      <c r="C42" s="27"/>
      <c r="D42" s="28"/>
      <c r="E42" s="29"/>
      <c r="F42" s="37"/>
      <c r="G42" s="27"/>
      <c r="H42" s="38"/>
      <c r="I42" s="39"/>
    </row>
    <row r="43" spans="1:23" ht="31.5" x14ac:dyDescent="0.25">
      <c r="A43" s="19" t="s">
        <v>195</v>
      </c>
      <c r="B43" s="12" t="s">
        <v>190</v>
      </c>
      <c r="C43" s="84">
        <v>6.08</v>
      </c>
      <c r="D43" s="28" t="s">
        <v>37</v>
      </c>
      <c r="E43" s="29">
        <v>17.3</v>
      </c>
      <c r="F43" s="37">
        <f t="shared" ref="F43:F44" si="15">TRUNC(E43*1.2614,2)</f>
        <v>21.82</v>
      </c>
      <c r="G43" s="27">
        <f t="shared" ref="G43:G44" si="16">TRUNC(C43*F43,2)</f>
        <v>132.66</v>
      </c>
      <c r="H43" s="38" t="s">
        <v>36</v>
      </c>
      <c r="I43" s="39">
        <v>92775</v>
      </c>
    </row>
    <row r="44" spans="1:23" ht="31.5" x14ac:dyDescent="0.25">
      <c r="A44" s="19" t="s">
        <v>196</v>
      </c>
      <c r="B44" s="12" t="s">
        <v>191</v>
      </c>
      <c r="C44" s="84">
        <v>21</v>
      </c>
      <c r="D44" s="28" t="s">
        <v>37</v>
      </c>
      <c r="E44" s="29">
        <v>16.8</v>
      </c>
      <c r="F44" s="37">
        <f t="shared" si="15"/>
        <v>21.19</v>
      </c>
      <c r="G44" s="27">
        <f t="shared" si="16"/>
        <v>444.99</v>
      </c>
      <c r="H44" s="38" t="s">
        <v>36</v>
      </c>
      <c r="I44" s="39">
        <v>92775</v>
      </c>
    </row>
    <row r="45" spans="1:23" ht="31.5" x14ac:dyDescent="0.25">
      <c r="A45" s="19" t="s">
        <v>197</v>
      </c>
      <c r="B45" s="12" t="s">
        <v>68</v>
      </c>
      <c r="C45" s="84">
        <v>0.35</v>
      </c>
      <c r="D45" s="28" t="s">
        <v>29</v>
      </c>
      <c r="E45" s="29">
        <v>455.49</v>
      </c>
      <c r="F45" s="37">
        <f t="shared" si="11"/>
        <v>574.54999999999995</v>
      </c>
      <c r="G45" s="27">
        <f t="shared" si="12"/>
        <v>201.09</v>
      </c>
      <c r="H45" s="38" t="s">
        <v>36</v>
      </c>
      <c r="I45" s="39">
        <v>96557</v>
      </c>
    </row>
    <row r="46" spans="1:23" ht="15.75" x14ac:dyDescent="0.25">
      <c r="A46" s="19"/>
      <c r="B46" s="12" t="s">
        <v>192</v>
      </c>
      <c r="C46" s="9"/>
      <c r="D46" s="10"/>
      <c r="E46" s="15"/>
      <c r="F46" s="36"/>
      <c r="G46" s="9">
        <f t="shared" si="12"/>
        <v>0</v>
      </c>
      <c r="H46" s="32"/>
      <c r="I46" s="39"/>
    </row>
    <row r="47" spans="1:23" ht="80.25" customHeight="1" x14ac:dyDescent="0.25">
      <c r="A47" s="19" t="s">
        <v>198</v>
      </c>
      <c r="B47" s="40" t="s">
        <v>127</v>
      </c>
      <c r="C47" s="27">
        <v>423</v>
      </c>
      <c r="D47" s="28" t="s">
        <v>11</v>
      </c>
      <c r="E47" s="29">
        <v>78.2</v>
      </c>
      <c r="F47" s="37">
        <f t="shared" ref="F47" si="17">TRUNC(E47*1.2614,2)</f>
        <v>98.64</v>
      </c>
      <c r="G47" s="27">
        <f t="shared" si="12"/>
        <v>41724.720000000001</v>
      </c>
      <c r="H47" s="38" t="s">
        <v>36</v>
      </c>
      <c r="I47" s="39">
        <v>87501</v>
      </c>
    </row>
    <row r="48" spans="1:23" s="25" customFormat="1" ht="18" customHeight="1" x14ac:dyDescent="0.25">
      <c r="A48" s="88"/>
      <c r="B48" s="22" t="s">
        <v>199</v>
      </c>
      <c r="C48" s="23"/>
      <c r="D48" s="6"/>
      <c r="E48" s="24"/>
      <c r="F48" s="24"/>
      <c r="G48" s="56">
        <f>SUM(G36:G47)</f>
        <v>69610.790000000008</v>
      </c>
      <c r="H48" s="26"/>
      <c r="I48" s="76"/>
      <c r="J48" s="26"/>
      <c r="K48" s="26"/>
      <c r="L48" s="26"/>
      <c r="M48" s="26"/>
      <c r="N48" s="26"/>
      <c r="O48" s="26"/>
      <c r="P48" s="26"/>
      <c r="Q48" s="26"/>
      <c r="R48" s="26"/>
      <c r="S48" s="26"/>
      <c r="T48" s="26"/>
      <c r="U48" s="26"/>
      <c r="V48" s="26"/>
      <c r="W48" s="26"/>
    </row>
    <row r="49" spans="1:23" ht="15.75" x14ac:dyDescent="0.25">
      <c r="A49" s="19" t="s">
        <v>13</v>
      </c>
      <c r="B49" s="12" t="s">
        <v>193</v>
      </c>
      <c r="C49" s="9"/>
      <c r="D49" s="10"/>
      <c r="E49" s="15"/>
      <c r="F49" s="15"/>
      <c r="G49" s="9"/>
      <c r="H49" s="32"/>
      <c r="I49" s="34"/>
    </row>
    <row r="50" spans="1:23" ht="15.75" x14ac:dyDescent="0.25">
      <c r="A50" s="19"/>
      <c r="B50" s="12" t="s">
        <v>200</v>
      </c>
      <c r="C50" s="9"/>
      <c r="D50" s="10"/>
      <c r="E50" s="15"/>
      <c r="F50" s="15"/>
      <c r="G50" s="9"/>
      <c r="H50" s="32"/>
      <c r="I50" s="34"/>
    </row>
    <row r="51" spans="1:23" s="1" customFormat="1" ht="63" x14ac:dyDescent="0.25">
      <c r="A51" s="19" t="s">
        <v>69</v>
      </c>
      <c r="B51" s="12" t="s">
        <v>184</v>
      </c>
      <c r="C51" s="27">
        <v>14</v>
      </c>
      <c r="D51" s="28" t="s">
        <v>5</v>
      </c>
      <c r="E51" s="37">
        <v>765.2</v>
      </c>
      <c r="F51" s="37">
        <f t="shared" ref="F51:F52" si="18">TRUNC(E51*1.2614,2)</f>
        <v>965.22</v>
      </c>
      <c r="G51" s="27">
        <f t="shared" ref="G51:G52" si="19">TRUNC(C51*F51,2)</f>
        <v>13513.08</v>
      </c>
      <c r="H51" s="90" t="s">
        <v>171</v>
      </c>
      <c r="I51" s="91"/>
    </row>
    <row r="52" spans="1:23" s="1" customFormat="1" ht="63" x14ac:dyDescent="0.25">
      <c r="A52" s="19" t="s">
        <v>138</v>
      </c>
      <c r="B52" s="12" t="s">
        <v>185</v>
      </c>
      <c r="C52" s="27">
        <v>6</v>
      </c>
      <c r="D52" s="28" t="s">
        <v>5</v>
      </c>
      <c r="E52" s="37">
        <v>971</v>
      </c>
      <c r="F52" s="37">
        <f t="shared" si="18"/>
        <v>1224.81</v>
      </c>
      <c r="G52" s="27">
        <f t="shared" si="19"/>
        <v>7348.86</v>
      </c>
      <c r="H52" s="90" t="s">
        <v>172</v>
      </c>
      <c r="I52" s="91"/>
    </row>
    <row r="53" spans="1:23" s="1" customFormat="1" ht="17.25" customHeight="1" x14ac:dyDescent="0.25">
      <c r="A53" s="19"/>
      <c r="B53" s="12" t="s">
        <v>201</v>
      </c>
      <c r="C53" s="27"/>
      <c r="D53" s="28"/>
      <c r="E53" s="37"/>
      <c r="F53" s="37"/>
      <c r="G53" s="27"/>
      <c r="H53" s="78"/>
      <c r="I53" s="58"/>
    </row>
    <row r="54" spans="1:23" s="35" customFormat="1" ht="31.5" x14ac:dyDescent="0.25">
      <c r="A54" s="19" t="s">
        <v>139</v>
      </c>
      <c r="B54" s="12" t="s">
        <v>70</v>
      </c>
      <c r="C54" s="27">
        <v>50.32</v>
      </c>
      <c r="D54" s="28" t="s">
        <v>11</v>
      </c>
      <c r="E54" s="29">
        <v>56.4</v>
      </c>
      <c r="F54" s="37">
        <f t="shared" ref="F54:F58" si="20">TRUNC(E54*1.2614,2)</f>
        <v>71.14</v>
      </c>
      <c r="G54" s="27">
        <f t="shared" ref="G54:G58" si="21">TRUNC(C54*F54,2)</f>
        <v>3579.76</v>
      </c>
      <c r="H54" s="38" t="s">
        <v>36</v>
      </c>
      <c r="I54" s="39">
        <v>92409</v>
      </c>
    </row>
    <row r="55" spans="1:23" s="35" customFormat="1" ht="31.5" x14ac:dyDescent="0.25">
      <c r="A55" s="19" t="s">
        <v>140</v>
      </c>
      <c r="B55" s="12" t="s">
        <v>63</v>
      </c>
      <c r="C55" s="27">
        <v>77.400000000000006</v>
      </c>
      <c r="D55" s="28" t="s">
        <v>37</v>
      </c>
      <c r="E55" s="29">
        <v>17.13</v>
      </c>
      <c r="F55" s="37">
        <f t="shared" si="20"/>
        <v>21.6</v>
      </c>
      <c r="G55" s="27">
        <f t="shared" si="21"/>
        <v>1671.84</v>
      </c>
      <c r="H55" s="38" t="s">
        <v>36</v>
      </c>
      <c r="I55" s="39">
        <v>92775</v>
      </c>
    </row>
    <row r="56" spans="1:23" s="35" customFormat="1" ht="31.5" x14ac:dyDescent="0.25">
      <c r="A56" s="19" t="s">
        <v>141</v>
      </c>
      <c r="B56" s="12" t="s">
        <v>61</v>
      </c>
      <c r="C56" s="27">
        <v>27.39</v>
      </c>
      <c r="D56" s="28" t="s">
        <v>37</v>
      </c>
      <c r="E56" s="29">
        <v>14.07</v>
      </c>
      <c r="F56" s="37">
        <f t="shared" si="20"/>
        <v>17.739999999999998</v>
      </c>
      <c r="G56" s="27">
        <f t="shared" si="21"/>
        <v>485.89</v>
      </c>
      <c r="H56" s="38" t="s">
        <v>36</v>
      </c>
      <c r="I56" s="39">
        <v>92778</v>
      </c>
    </row>
    <row r="57" spans="1:23" s="35" customFormat="1" ht="31.5" x14ac:dyDescent="0.25">
      <c r="A57" s="19" t="s">
        <v>203</v>
      </c>
      <c r="B57" s="12" t="s">
        <v>60</v>
      </c>
      <c r="C57" s="27">
        <v>848.01</v>
      </c>
      <c r="D57" s="28" t="s">
        <v>37</v>
      </c>
      <c r="E57" s="29">
        <v>11.9</v>
      </c>
      <c r="F57" s="37">
        <f t="shared" si="20"/>
        <v>15.01</v>
      </c>
      <c r="G57" s="27">
        <f t="shared" si="21"/>
        <v>12728.63</v>
      </c>
      <c r="H57" s="38" t="s">
        <v>36</v>
      </c>
      <c r="I57" s="38">
        <v>92779</v>
      </c>
    </row>
    <row r="58" spans="1:23" s="35" customFormat="1" ht="31.5" x14ac:dyDescent="0.25">
      <c r="A58" s="19" t="s">
        <v>204</v>
      </c>
      <c r="B58" s="12" t="s">
        <v>68</v>
      </c>
      <c r="C58" s="27">
        <v>3.52</v>
      </c>
      <c r="D58" s="28" t="s">
        <v>29</v>
      </c>
      <c r="E58" s="29">
        <v>455.49</v>
      </c>
      <c r="F58" s="37">
        <f t="shared" si="20"/>
        <v>574.54999999999995</v>
      </c>
      <c r="G58" s="27">
        <f t="shared" si="21"/>
        <v>2022.41</v>
      </c>
      <c r="H58" s="38" t="s">
        <v>36</v>
      </c>
      <c r="I58" s="39">
        <v>96557</v>
      </c>
    </row>
    <row r="59" spans="1:23" s="25" customFormat="1" ht="15.75" x14ac:dyDescent="0.25">
      <c r="A59" s="88"/>
      <c r="B59" s="22" t="s">
        <v>202</v>
      </c>
      <c r="C59" s="23"/>
      <c r="D59" s="6"/>
      <c r="E59" s="24"/>
      <c r="F59" s="24"/>
      <c r="G59" s="56">
        <f>SUM(G51:G58)</f>
        <v>41350.47</v>
      </c>
      <c r="H59" s="26"/>
      <c r="I59" s="76"/>
      <c r="J59" s="26"/>
      <c r="K59" s="26"/>
      <c r="L59" s="26"/>
      <c r="M59" s="26"/>
      <c r="N59" s="26"/>
      <c r="O59" s="26"/>
      <c r="P59" s="26"/>
      <c r="Q59" s="26"/>
      <c r="R59" s="26"/>
      <c r="S59" s="26"/>
      <c r="T59" s="26"/>
      <c r="U59" s="26"/>
      <c r="V59" s="26"/>
      <c r="W59" s="26"/>
    </row>
    <row r="60" spans="1:23" ht="15.75" x14ac:dyDescent="0.25">
      <c r="A60" s="19" t="s">
        <v>21</v>
      </c>
      <c r="B60" s="22" t="s">
        <v>205</v>
      </c>
      <c r="C60" s="9"/>
      <c r="D60" s="10"/>
      <c r="E60" s="15"/>
      <c r="F60" s="15"/>
      <c r="G60" s="9"/>
      <c r="H60" s="32"/>
      <c r="I60" s="34"/>
    </row>
    <row r="61" spans="1:23" ht="47.25" x14ac:dyDescent="0.25">
      <c r="A61" s="19" t="s">
        <v>73</v>
      </c>
      <c r="B61" s="40" t="s">
        <v>72</v>
      </c>
      <c r="C61" s="27">
        <v>107.69</v>
      </c>
      <c r="D61" s="28" t="s">
        <v>11</v>
      </c>
      <c r="E61" s="29">
        <v>99.95</v>
      </c>
      <c r="F61" s="37">
        <f t="shared" ref="F61" si="22">TRUNC(E61*1.2614,2)</f>
        <v>126.07</v>
      </c>
      <c r="G61" s="27">
        <f t="shared" ref="G61" si="23">TRUNC(C61*F61,2)</f>
        <v>13576.47</v>
      </c>
      <c r="H61" s="38" t="s">
        <v>36</v>
      </c>
      <c r="I61" s="39">
        <v>101963</v>
      </c>
    </row>
    <row r="62" spans="1:23" s="25" customFormat="1" ht="15.75" x14ac:dyDescent="0.25">
      <c r="A62" s="88"/>
      <c r="B62" s="22" t="s">
        <v>206</v>
      </c>
      <c r="C62" s="23"/>
      <c r="D62" s="6"/>
      <c r="E62" s="24"/>
      <c r="F62" s="24"/>
      <c r="G62" s="56">
        <f>SUM(G61:G61)</f>
        <v>13576.47</v>
      </c>
      <c r="H62" s="26"/>
      <c r="I62" s="76"/>
      <c r="J62" s="26"/>
      <c r="K62" s="26"/>
      <c r="L62" s="26"/>
      <c r="M62" s="26"/>
      <c r="N62" s="26"/>
      <c r="O62" s="26"/>
      <c r="P62" s="26"/>
      <c r="Q62" s="26"/>
      <c r="R62" s="26"/>
      <c r="S62" s="26"/>
      <c r="T62" s="26"/>
      <c r="U62" s="26"/>
      <c r="V62" s="26"/>
      <c r="W62" s="26"/>
    </row>
    <row r="63" spans="1:23" ht="15.75" x14ac:dyDescent="0.25">
      <c r="A63" s="80" t="s">
        <v>78</v>
      </c>
      <c r="B63" s="85" t="s">
        <v>207</v>
      </c>
      <c r="C63" s="20"/>
      <c r="D63" s="20"/>
      <c r="E63" s="20"/>
      <c r="F63" s="20"/>
      <c r="G63" s="20"/>
      <c r="H63" s="32"/>
      <c r="I63" s="34"/>
    </row>
    <row r="64" spans="1:23" ht="48" customHeight="1" x14ac:dyDescent="0.25">
      <c r="A64" s="19" t="s">
        <v>79</v>
      </c>
      <c r="B64" s="40" t="s">
        <v>208</v>
      </c>
      <c r="C64" s="27">
        <v>42.3</v>
      </c>
      <c r="D64" s="28" t="s">
        <v>11</v>
      </c>
      <c r="E64" s="29">
        <v>112</v>
      </c>
      <c r="F64" s="37">
        <f t="shared" ref="F64" si="24">TRUNC(E64*1.2614,2)</f>
        <v>141.27000000000001</v>
      </c>
      <c r="G64" s="27">
        <f t="shared" ref="G64" si="25">TRUNC(C64*F64,2)</f>
        <v>5975.72</v>
      </c>
      <c r="H64" s="38" t="s">
        <v>36</v>
      </c>
      <c r="I64" s="39">
        <v>87501</v>
      </c>
    </row>
    <row r="65" spans="1:9" ht="31.5" x14ac:dyDescent="0.25">
      <c r="A65" s="19" t="s">
        <v>163</v>
      </c>
      <c r="B65" s="12" t="s">
        <v>67</v>
      </c>
      <c r="C65" s="27">
        <v>60.75</v>
      </c>
      <c r="D65" s="28" t="s">
        <v>11</v>
      </c>
      <c r="E65" s="29">
        <v>56.4</v>
      </c>
      <c r="F65" s="37">
        <f t="shared" ref="F65:F67" si="26">TRUNC(E65*1.2614,2)</f>
        <v>71.14</v>
      </c>
      <c r="G65" s="27">
        <f t="shared" ref="G65:G67" si="27">TRUNC(C65*F65,2)</f>
        <v>4321.75</v>
      </c>
      <c r="H65" s="38" t="s">
        <v>36</v>
      </c>
      <c r="I65" s="39">
        <v>96530</v>
      </c>
    </row>
    <row r="66" spans="1:9" ht="47.25" x14ac:dyDescent="0.25">
      <c r="A66" s="19" t="s">
        <v>164</v>
      </c>
      <c r="B66" s="40" t="s">
        <v>72</v>
      </c>
      <c r="C66" s="27">
        <v>60.75</v>
      </c>
      <c r="D66" s="28" t="s">
        <v>11</v>
      </c>
      <c r="E66" s="29">
        <v>99.95</v>
      </c>
      <c r="F66" s="37">
        <f t="shared" si="26"/>
        <v>126.07</v>
      </c>
      <c r="G66" s="27">
        <f t="shared" si="27"/>
        <v>7658.75</v>
      </c>
      <c r="H66" s="38" t="s">
        <v>36</v>
      </c>
      <c r="I66" s="39">
        <v>101963</v>
      </c>
    </row>
    <row r="67" spans="1:9" ht="31.5" x14ac:dyDescent="0.25">
      <c r="A67" s="19" t="s">
        <v>165</v>
      </c>
      <c r="B67" s="12" t="s">
        <v>209</v>
      </c>
      <c r="C67" s="27">
        <v>305.5</v>
      </c>
      <c r="D67" s="28" t="s">
        <v>37</v>
      </c>
      <c r="E67" s="29">
        <v>16.04</v>
      </c>
      <c r="F67" s="37">
        <f t="shared" si="26"/>
        <v>20.23</v>
      </c>
      <c r="G67" s="27">
        <f t="shared" si="27"/>
        <v>6180.26</v>
      </c>
      <c r="H67" s="90" t="s">
        <v>173</v>
      </c>
      <c r="I67" s="91"/>
    </row>
    <row r="68" spans="1:9" ht="31.5" x14ac:dyDescent="0.25">
      <c r="A68" s="19" t="s">
        <v>166</v>
      </c>
      <c r="B68" s="12" t="s">
        <v>68</v>
      </c>
      <c r="C68" s="27">
        <v>3.65</v>
      </c>
      <c r="D68" s="28" t="s">
        <v>29</v>
      </c>
      <c r="E68" s="29">
        <v>457.26</v>
      </c>
      <c r="F68" s="37">
        <f t="shared" ref="F68:F70" si="28">TRUNC(E68*1.2614,2)</f>
        <v>576.78</v>
      </c>
      <c r="G68" s="27">
        <f t="shared" ref="G68:G70" si="29">TRUNC(C68*F68,2)</f>
        <v>2105.2399999999998</v>
      </c>
      <c r="H68" s="38" t="s">
        <v>36</v>
      </c>
      <c r="I68" s="39">
        <v>96557</v>
      </c>
    </row>
    <row r="69" spans="1:9" ht="15.75" x14ac:dyDescent="0.25">
      <c r="A69" s="19" t="s">
        <v>350</v>
      </c>
      <c r="B69" s="12" t="s">
        <v>128</v>
      </c>
      <c r="C69" s="9">
        <v>95.36</v>
      </c>
      <c r="D69" s="10" t="s">
        <v>11</v>
      </c>
      <c r="E69" s="15">
        <v>3.21</v>
      </c>
      <c r="F69" s="36">
        <f t="shared" si="28"/>
        <v>4.04</v>
      </c>
      <c r="G69" s="9">
        <f t="shared" si="29"/>
        <v>385.25</v>
      </c>
      <c r="H69" s="32" t="s">
        <v>36</v>
      </c>
      <c r="I69" s="34">
        <v>87894</v>
      </c>
    </row>
    <row r="70" spans="1:9" ht="16.5" customHeight="1" x14ac:dyDescent="0.25">
      <c r="A70" s="19" t="s">
        <v>351</v>
      </c>
      <c r="B70" s="12" t="s">
        <v>169</v>
      </c>
      <c r="C70" s="9">
        <v>95.36</v>
      </c>
      <c r="D70" s="10" t="s">
        <v>88</v>
      </c>
      <c r="E70" s="36">
        <v>23.9</v>
      </c>
      <c r="F70" s="36">
        <f t="shared" si="28"/>
        <v>30.14</v>
      </c>
      <c r="G70" s="9">
        <f t="shared" si="29"/>
        <v>2874.15</v>
      </c>
      <c r="H70" s="32" t="s">
        <v>36</v>
      </c>
      <c r="I70" s="34">
        <v>87530</v>
      </c>
    </row>
    <row r="71" spans="1:9" s="59" customFormat="1" ht="15.75" x14ac:dyDescent="0.25">
      <c r="A71" s="21"/>
      <c r="B71" s="22" t="s">
        <v>210</v>
      </c>
      <c r="C71" s="23"/>
      <c r="D71" s="6"/>
      <c r="E71" s="24"/>
      <c r="F71" s="24"/>
      <c r="G71" s="56">
        <f>SUM(G64:G70)</f>
        <v>29501.120000000003</v>
      </c>
      <c r="H71" s="26"/>
      <c r="I71" s="76"/>
    </row>
    <row r="72" spans="1:9" s="60" customFormat="1" ht="16.5" thickBot="1" x14ac:dyDescent="0.3">
      <c r="A72" s="11"/>
      <c r="B72" s="17" t="s">
        <v>162</v>
      </c>
      <c r="C72" s="18"/>
      <c r="D72" s="18"/>
      <c r="E72" s="18"/>
      <c r="F72" s="18"/>
      <c r="G72" s="57">
        <f>G71+G62+G59+G48</f>
        <v>154038.85</v>
      </c>
      <c r="H72" s="32"/>
      <c r="I72" s="34"/>
    </row>
    <row r="73" spans="1:9" s="60" customFormat="1" ht="15.75" x14ac:dyDescent="0.25">
      <c r="A73" s="7">
        <v>4</v>
      </c>
      <c r="B73" s="101" t="s">
        <v>82</v>
      </c>
      <c r="C73" s="101"/>
      <c r="D73" s="101"/>
      <c r="E73" s="101"/>
      <c r="F73" s="102"/>
      <c r="G73" s="102"/>
      <c r="H73" s="32"/>
      <c r="I73" s="34"/>
    </row>
    <row r="74" spans="1:9" s="60" customFormat="1" ht="78.75" customHeight="1" x14ac:dyDescent="0.25">
      <c r="A74" s="19" t="s">
        <v>14</v>
      </c>
      <c r="B74" s="12" t="s">
        <v>212</v>
      </c>
      <c r="C74" s="27">
        <v>8</v>
      </c>
      <c r="D74" s="28" t="s">
        <v>5</v>
      </c>
      <c r="E74" s="37">
        <v>4910</v>
      </c>
      <c r="F74" s="37">
        <f t="shared" ref="F74:F78" si="30">TRUNC(E74*1.2614,2)</f>
        <v>6193.47</v>
      </c>
      <c r="G74" s="27">
        <f t="shared" ref="G74:G78" si="31">TRUNC(C74*F74,2)</f>
        <v>49547.76</v>
      </c>
      <c r="H74" s="90" t="s">
        <v>174</v>
      </c>
      <c r="I74" s="91"/>
    </row>
    <row r="75" spans="1:9" s="60" customFormat="1" ht="63" customHeight="1" x14ac:dyDescent="0.25">
      <c r="A75" s="19" t="s">
        <v>22</v>
      </c>
      <c r="B75" s="12" t="s">
        <v>213</v>
      </c>
      <c r="C75" s="27">
        <v>21</v>
      </c>
      <c r="D75" s="28" t="s">
        <v>5</v>
      </c>
      <c r="E75" s="37">
        <v>512</v>
      </c>
      <c r="F75" s="37">
        <f t="shared" si="30"/>
        <v>645.83000000000004</v>
      </c>
      <c r="G75" s="27">
        <f t="shared" si="31"/>
        <v>13562.43</v>
      </c>
      <c r="H75" s="90" t="s">
        <v>116</v>
      </c>
      <c r="I75" s="91"/>
    </row>
    <row r="76" spans="1:9" s="60" customFormat="1" ht="78" customHeight="1" x14ac:dyDescent="0.25">
      <c r="A76" s="19" t="s">
        <v>32</v>
      </c>
      <c r="B76" s="40" t="s">
        <v>214</v>
      </c>
      <c r="C76" s="27">
        <v>28</v>
      </c>
      <c r="D76" s="28" t="s">
        <v>5</v>
      </c>
      <c r="E76" s="37">
        <v>124</v>
      </c>
      <c r="F76" s="37">
        <f t="shared" si="30"/>
        <v>156.41</v>
      </c>
      <c r="G76" s="27">
        <f t="shared" si="31"/>
        <v>4379.4799999999996</v>
      </c>
      <c r="H76" s="90" t="s">
        <v>117</v>
      </c>
      <c r="I76" s="91"/>
    </row>
    <row r="77" spans="1:9" s="60" customFormat="1" ht="78" customHeight="1" x14ac:dyDescent="0.25">
      <c r="A77" s="19" t="s">
        <v>83</v>
      </c>
      <c r="B77" s="40" t="s">
        <v>215</v>
      </c>
      <c r="C77" s="27">
        <v>725</v>
      </c>
      <c r="D77" s="28" t="s">
        <v>9</v>
      </c>
      <c r="E77" s="37">
        <v>41</v>
      </c>
      <c r="F77" s="37">
        <f t="shared" ref="F77" si="32">TRUNC(E77*1.2614,2)</f>
        <v>51.71</v>
      </c>
      <c r="G77" s="27">
        <f t="shared" ref="G77" si="33">TRUNC(C77*F77,2)</f>
        <v>37489.75</v>
      </c>
      <c r="H77" s="90" t="s">
        <v>118</v>
      </c>
      <c r="I77" s="91"/>
    </row>
    <row r="78" spans="1:9" s="60" customFormat="1" ht="78.75" x14ac:dyDescent="0.25">
      <c r="A78" s="19" t="s">
        <v>84</v>
      </c>
      <c r="B78" s="12" t="s">
        <v>216</v>
      </c>
      <c r="C78" s="27">
        <v>856.8</v>
      </c>
      <c r="D78" s="28" t="s">
        <v>11</v>
      </c>
      <c r="E78" s="37">
        <v>62.21</v>
      </c>
      <c r="F78" s="37">
        <f t="shared" si="30"/>
        <v>78.47</v>
      </c>
      <c r="G78" s="27">
        <f t="shared" si="31"/>
        <v>67233.09</v>
      </c>
      <c r="H78" s="38" t="s">
        <v>36</v>
      </c>
      <c r="I78" s="30">
        <v>94213</v>
      </c>
    </row>
    <row r="79" spans="1:9" s="60" customFormat="1" ht="16.5" thickBot="1" x14ac:dyDescent="0.3">
      <c r="A79" s="11"/>
      <c r="B79" s="17" t="s">
        <v>85</v>
      </c>
      <c r="C79" s="18"/>
      <c r="D79" s="18"/>
      <c r="E79" s="18"/>
      <c r="F79" s="18"/>
      <c r="G79" s="57">
        <f>SUM(G74:G78)</f>
        <v>172212.51</v>
      </c>
      <c r="H79" s="32"/>
      <c r="I79" s="34"/>
    </row>
    <row r="80" spans="1:9" ht="15.75" x14ac:dyDescent="0.25">
      <c r="A80" s="7">
        <v>5</v>
      </c>
      <c r="B80" s="97" t="s">
        <v>217</v>
      </c>
      <c r="C80" s="97"/>
      <c r="D80" s="97"/>
      <c r="E80" s="97"/>
      <c r="F80" s="97"/>
      <c r="G80" s="97"/>
      <c r="H80" s="32"/>
      <c r="I80" s="34"/>
    </row>
    <row r="81" spans="1:23" ht="15.75" x14ac:dyDescent="0.25">
      <c r="A81" s="13" t="s">
        <v>15</v>
      </c>
      <c r="B81" s="20" t="s">
        <v>220</v>
      </c>
      <c r="C81" s="20"/>
      <c r="D81" s="20"/>
      <c r="E81" s="20"/>
      <c r="F81" s="20"/>
      <c r="G81" s="20"/>
      <c r="H81" s="32"/>
      <c r="I81" s="34"/>
    </row>
    <row r="82" spans="1:23" ht="15.75" x14ac:dyDescent="0.25">
      <c r="A82" s="8" t="s">
        <v>86</v>
      </c>
      <c r="B82" s="12" t="s">
        <v>128</v>
      </c>
      <c r="C82" s="9">
        <v>315.5</v>
      </c>
      <c r="D82" s="10" t="s">
        <v>11</v>
      </c>
      <c r="E82" s="15">
        <v>3.21</v>
      </c>
      <c r="F82" s="36">
        <f t="shared" ref="F82" si="34">TRUNC(E82*1.2614,2)</f>
        <v>4.04</v>
      </c>
      <c r="G82" s="9">
        <f t="shared" ref="G82" si="35">TRUNC(C82*F82,2)</f>
        <v>1274.6199999999999</v>
      </c>
      <c r="H82" s="32" t="s">
        <v>36</v>
      </c>
      <c r="I82" s="34">
        <v>87894</v>
      </c>
    </row>
    <row r="83" spans="1:23" ht="16.5" customHeight="1" x14ac:dyDescent="0.25">
      <c r="A83" s="8" t="s">
        <v>87</v>
      </c>
      <c r="B83" s="12" t="s">
        <v>169</v>
      </c>
      <c r="C83" s="9">
        <v>315.5</v>
      </c>
      <c r="D83" s="10" t="s">
        <v>88</v>
      </c>
      <c r="E83" s="36">
        <v>23.9</v>
      </c>
      <c r="F83" s="36">
        <f t="shared" ref="F83:F84" si="36">TRUNC(E83*1.2614,2)</f>
        <v>30.14</v>
      </c>
      <c r="G83" s="9">
        <f t="shared" ref="G83" si="37">TRUNC(C83*F83,2)</f>
        <v>9509.17</v>
      </c>
      <c r="H83" s="32" t="s">
        <v>36</v>
      </c>
      <c r="I83" s="34">
        <v>87530</v>
      </c>
    </row>
    <row r="84" spans="1:23" ht="47.25" customHeight="1" x14ac:dyDescent="0.25">
      <c r="A84" s="19" t="s">
        <v>181</v>
      </c>
      <c r="B84" s="61" t="s">
        <v>218</v>
      </c>
      <c r="C84" s="27">
        <v>197.61</v>
      </c>
      <c r="D84" s="28" t="s">
        <v>11</v>
      </c>
      <c r="E84" s="29">
        <v>54.45</v>
      </c>
      <c r="F84" s="37">
        <f t="shared" si="36"/>
        <v>68.680000000000007</v>
      </c>
      <c r="G84" s="27">
        <f t="shared" ref="G84" si="38">C84*F84</f>
        <v>13571.854800000003</v>
      </c>
      <c r="H84" s="38" t="s">
        <v>36</v>
      </c>
      <c r="I84" s="39">
        <v>87273</v>
      </c>
    </row>
    <row r="85" spans="1:23" s="25" customFormat="1" ht="15.75" x14ac:dyDescent="0.25">
      <c r="A85" s="21"/>
      <c r="B85" s="22" t="s">
        <v>219</v>
      </c>
      <c r="C85" s="23"/>
      <c r="D85" s="6"/>
      <c r="E85" s="24"/>
      <c r="F85" s="54"/>
      <c r="G85" s="56">
        <f>SUM(G82:G84)</f>
        <v>24355.644800000002</v>
      </c>
      <c r="H85" s="26"/>
      <c r="I85" s="76"/>
      <c r="J85" s="26"/>
      <c r="K85" s="26"/>
      <c r="L85" s="26"/>
      <c r="M85" s="26"/>
      <c r="N85" s="26"/>
      <c r="O85" s="26"/>
      <c r="P85" s="26"/>
      <c r="Q85" s="26"/>
      <c r="R85" s="26"/>
      <c r="S85" s="26"/>
      <c r="T85" s="26"/>
      <c r="U85" s="26"/>
      <c r="V85" s="26"/>
      <c r="W85" s="26"/>
    </row>
    <row r="86" spans="1:23" ht="15.75" x14ac:dyDescent="0.25">
      <c r="A86" s="13" t="s">
        <v>16</v>
      </c>
      <c r="B86" s="85" t="s">
        <v>33</v>
      </c>
      <c r="C86" s="20"/>
      <c r="D86" s="20"/>
      <c r="E86" s="20"/>
      <c r="F86" s="55"/>
      <c r="G86" s="20"/>
      <c r="H86" s="32"/>
      <c r="I86" s="34"/>
    </row>
    <row r="87" spans="1:23" ht="15.75" x14ac:dyDescent="0.25">
      <c r="A87" s="8" t="s">
        <v>89</v>
      </c>
      <c r="B87" s="12" t="s">
        <v>221</v>
      </c>
      <c r="C87" s="9">
        <v>29</v>
      </c>
      <c r="D87" s="10" t="s">
        <v>29</v>
      </c>
      <c r="E87" s="15">
        <v>87.82</v>
      </c>
      <c r="F87" s="37">
        <f t="shared" ref="F87:F91" si="39">TRUNC(E87*1.2614,2)</f>
        <v>110.77</v>
      </c>
      <c r="G87" s="9">
        <f t="shared" ref="G87:G89" si="40">TRUNC(C87*F87,2)</f>
        <v>3212.33</v>
      </c>
      <c r="H87" s="32" t="s">
        <v>36</v>
      </c>
      <c r="I87" s="34">
        <v>96396</v>
      </c>
    </row>
    <row r="88" spans="1:23" ht="15.75" x14ac:dyDescent="0.25">
      <c r="A88" s="8" t="s">
        <v>145</v>
      </c>
      <c r="B88" s="12" t="s">
        <v>222</v>
      </c>
      <c r="C88" s="9">
        <v>104</v>
      </c>
      <c r="D88" s="10" t="s">
        <v>11</v>
      </c>
      <c r="E88" s="15">
        <v>29.86</v>
      </c>
      <c r="F88" s="37">
        <f t="shared" si="39"/>
        <v>37.659999999999997</v>
      </c>
      <c r="G88" s="9">
        <f t="shared" si="40"/>
        <v>3916.64</v>
      </c>
      <c r="H88" s="32" t="s">
        <v>36</v>
      </c>
      <c r="I88" s="34">
        <v>87690</v>
      </c>
    </row>
    <row r="89" spans="1:23" ht="15.75" x14ac:dyDescent="0.25">
      <c r="A89" s="19" t="s">
        <v>146</v>
      </c>
      <c r="B89" s="12" t="s">
        <v>223</v>
      </c>
      <c r="C89" s="9">
        <v>104</v>
      </c>
      <c r="D89" s="10" t="s">
        <v>11</v>
      </c>
      <c r="E89" s="15">
        <v>21.02</v>
      </c>
      <c r="F89" s="37">
        <f t="shared" si="39"/>
        <v>26.51</v>
      </c>
      <c r="G89" s="9">
        <f t="shared" si="40"/>
        <v>2757.04</v>
      </c>
      <c r="H89" s="32" t="s">
        <v>36</v>
      </c>
      <c r="I89" s="38">
        <v>87690</v>
      </c>
    </row>
    <row r="90" spans="1:23" ht="31.5" x14ac:dyDescent="0.25">
      <c r="A90" s="19" t="s">
        <v>147</v>
      </c>
      <c r="B90" s="12" t="s">
        <v>224</v>
      </c>
      <c r="C90" s="9">
        <v>104</v>
      </c>
      <c r="D90" s="10" t="s">
        <v>11</v>
      </c>
      <c r="E90" s="36">
        <v>59.6</v>
      </c>
      <c r="F90" s="37">
        <f t="shared" si="39"/>
        <v>75.17</v>
      </c>
      <c r="G90" s="9">
        <f t="shared" ref="G90" si="41">TRUNC(C90*F90,2)</f>
        <v>7817.68</v>
      </c>
      <c r="H90" s="32" t="s">
        <v>36</v>
      </c>
      <c r="I90" s="38">
        <v>87262</v>
      </c>
    </row>
    <row r="91" spans="1:23" ht="78.75" x14ac:dyDescent="0.25">
      <c r="A91" s="19" t="s">
        <v>148</v>
      </c>
      <c r="B91" s="12" t="s">
        <v>225</v>
      </c>
      <c r="C91" s="27">
        <v>574.77</v>
      </c>
      <c r="D91" s="28" t="s">
        <v>11</v>
      </c>
      <c r="E91" s="37">
        <v>89.81</v>
      </c>
      <c r="F91" s="37">
        <f t="shared" si="39"/>
        <v>113.28</v>
      </c>
      <c r="G91" s="27">
        <f t="shared" ref="G91" si="42">C91*F91</f>
        <v>65109.945599999999</v>
      </c>
      <c r="H91" s="38" t="s">
        <v>36</v>
      </c>
      <c r="I91" s="38">
        <v>94995</v>
      </c>
      <c r="J91"/>
      <c r="K91"/>
      <c r="L91"/>
      <c r="M91"/>
      <c r="N91"/>
      <c r="O91"/>
      <c r="P91"/>
      <c r="Q91"/>
      <c r="R91"/>
      <c r="S91"/>
      <c r="T91"/>
      <c r="U91"/>
      <c r="V91"/>
      <c r="W91"/>
    </row>
    <row r="92" spans="1:23" s="25" customFormat="1" ht="15.75" x14ac:dyDescent="0.25">
      <c r="A92" s="21"/>
      <c r="B92" s="22" t="s">
        <v>150</v>
      </c>
      <c r="C92" s="23"/>
      <c r="D92" s="6"/>
      <c r="E92" s="24"/>
      <c r="F92" s="24"/>
      <c r="G92" s="56">
        <f>SUM(G87:G91)</f>
        <v>82813.635599999994</v>
      </c>
      <c r="H92" s="26"/>
      <c r="I92" s="76"/>
      <c r="J92" s="26"/>
      <c r="K92" s="26"/>
      <c r="L92" s="26"/>
      <c r="M92" s="26"/>
      <c r="N92" s="26"/>
      <c r="O92" s="26"/>
      <c r="P92" s="26"/>
      <c r="Q92" s="26"/>
      <c r="R92" s="26"/>
      <c r="S92" s="26"/>
      <c r="T92" s="26"/>
      <c r="U92" s="26"/>
      <c r="V92" s="26"/>
      <c r="W92" s="26"/>
    </row>
    <row r="93" spans="1:23" ht="16.5" thickBot="1" x14ac:dyDescent="0.3">
      <c r="A93" s="11"/>
      <c r="B93" s="17" t="s">
        <v>149</v>
      </c>
      <c r="C93" s="18"/>
      <c r="D93" s="18"/>
      <c r="E93" s="18"/>
      <c r="F93" s="18"/>
      <c r="G93" s="57">
        <f>G92+G85</f>
        <v>107169.28039999999</v>
      </c>
      <c r="H93" s="32"/>
      <c r="I93" s="34"/>
    </row>
    <row r="94" spans="1:23" s="1" customFormat="1" ht="15.75" x14ac:dyDescent="0.25">
      <c r="A94" s="7">
        <v>6</v>
      </c>
      <c r="B94" s="97" t="s">
        <v>226</v>
      </c>
      <c r="C94" s="97"/>
      <c r="D94" s="97"/>
      <c r="E94" s="97"/>
      <c r="F94" s="98"/>
      <c r="G94" s="98"/>
      <c r="H94" s="32"/>
      <c r="I94" s="34"/>
    </row>
    <row r="95" spans="1:23" ht="62.25" customHeight="1" x14ac:dyDescent="0.25">
      <c r="A95" s="19" t="s">
        <v>23</v>
      </c>
      <c r="B95" s="12" t="s">
        <v>316</v>
      </c>
      <c r="C95" s="27">
        <v>1</v>
      </c>
      <c r="D95" s="28" t="s">
        <v>35</v>
      </c>
      <c r="E95" s="37">
        <v>2560</v>
      </c>
      <c r="F95" s="37">
        <f t="shared" ref="F95:F108" si="43">TRUNC(E95*1.2614,2)</f>
        <v>3229.18</v>
      </c>
      <c r="G95" s="27">
        <f t="shared" ref="G95:G108" si="44">TRUNC(C95*F95,2)</f>
        <v>3229.18</v>
      </c>
      <c r="H95" s="90" t="s">
        <v>175</v>
      </c>
      <c r="I95" s="91"/>
    </row>
    <row r="96" spans="1:23" ht="66" customHeight="1" x14ac:dyDescent="0.25">
      <c r="A96" s="19" t="s">
        <v>90</v>
      </c>
      <c r="B96" s="12" t="s">
        <v>317</v>
      </c>
      <c r="C96" s="27">
        <v>1</v>
      </c>
      <c r="D96" s="28" t="s">
        <v>35</v>
      </c>
      <c r="E96" s="37">
        <v>3221.61</v>
      </c>
      <c r="F96" s="37">
        <f t="shared" ref="F96" si="45">TRUNC(E96*1.2614,2)</f>
        <v>4063.73</v>
      </c>
      <c r="G96" s="27">
        <f t="shared" ref="G96" si="46">TRUNC(C96*F96,2)</f>
        <v>4063.73</v>
      </c>
      <c r="H96" s="90" t="s">
        <v>176</v>
      </c>
      <c r="I96" s="91"/>
    </row>
    <row r="97" spans="1:9" ht="64.5" customHeight="1" x14ac:dyDescent="0.25">
      <c r="A97" s="19" t="s">
        <v>91</v>
      </c>
      <c r="B97" s="12" t="s">
        <v>318</v>
      </c>
      <c r="C97" s="27">
        <v>2</v>
      </c>
      <c r="D97" s="28" t="s">
        <v>35</v>
      </c>
      <c r="E97" s="37">
        <v>1333</v>
      </c>
      <c r="F97" s="37">
        <f t="shared" ref="F97" si="47">TRUNC(E97*1.2614,2)</f>
        <v>1681.44</v>
      </c>
      <c r="G97" s="27">
        <f t="shared" ref="G97" si="48">TRUNC(C97*F97,2)</f>
        <v>3362.88</v>
      </c>
      <c r="H97" s="90" t="s">
        <v>177</v>
      </c>
      <c r="I97" s="91"/>
    </row>
    <row r="98" spans="1:9" ht="65.25" customHeight="1" x14ac:dyDescent="0.25">
      <c r="A98" s="19" t="s">
        <v>92</v>
      </c>
      <c r="B98" s="12" t="s">
        <v>319</v>
      </c>
      <c r="C98" s="27">
        <v>2</v>
      </c>
      <c r="D98" s="28" t="s">
        <v>35</v>
      </c>
      <c r="E98" s="37">
        <v>1110.9000000000001</v>
      </c>
      <c r="F98" s="37">
        <f t="shared" ref="F98" si="49">TRUNC(E98*1.2614,2)</f>
        <v>1401.28</v>
      </c>
      <c r="G98" s="27">
        <f t="shared" ref="G98" si="50">TRUNC(C98*F98,2)</f>
        <v>2802.56</v>
      </c>
      <c r="H98" s="90" t="s">
        <v>178</v>
      </c>
      <c r="I98" s="91"/>
    </row>
    <row r="99" spans="1:9" ht="32.25" customHeight="1" x14ac:dyDescent="0.25">
      <c r="A99" s="19" t="s">
        <v>281</v>
      </c>
      <c r="B99" s="12" t="s">
        <v>320</v>
      </c>
      <c r="C99" s="27">
        <v>5</v>
      </c>
      <c r="D99" s="28" t="s">
        <v>35</v>
      </c>
      <c r="E99" s="37">
        <v>598</v>
      </c>
      <c r="F99" s="37">
        <f t="shared" ref="F99" si="51">TRUNC(E99*1.2614,2)</f>
        <v>754.31</v>
      </c>
      <c r="G99" s="27">
        <f t="shared" ref="G99" si="52">TRUNC(C99*F99,2)</f>
        <v>3771.55</v>
      </c>
      <c r="H99" s="90" t="s">
        <v>119</v>
      </c>
      <c r="I99" s="91"/>
    </row>
    <row r="100" spans="1:9" ht="63" x14ac:dyDescent="0.25">
      <c r="A100" s="19" t="s">
        <v>282</v>
      </c>
      <c r="B100" s="12" t="s">
        <v>321</v>
      </c>
      <c r="C100" s="27">
        <v>14</v>
      </c>
      <c r="D100" s="28" t="s">
        <v>35</v>
      </c>
      <c r="E100" s="37">
        <v>1339</v>
      </c>
      <c r="F100" s="37">
        <f t="shared" si="43"/>
        <v>1689.01</v>
      </c>
      <c r="G100" s="27">
        <f t="shared" si="44"/>
        <v>23646.14</v>
      </c>
      <c r="H100" s="90" t="s">
        <v>179</v>
      </c>
      <c r="I100" s="91"/>
    </row>
    <row r="101" spans="1:9" ht="63" x14ac:dyDescent="0.25">
      <c r="A101" s="19" t="s">
        <v>283</v>
      </c>
      <c r="B101" s="12" t="s">
        <v>322</v>
      </c>
      <c r="C101" s="27">
        <v>2</v>
      </c>
      <c r="D101" s="28" t="s">
        <v>35</v>
      </c>
      <c r="E101" s="37">
        <v>719</v>
      </c>
      <c r="F101" s="37">
        <f t="shared" ref="F101:F104" si="53">TRUNC(E101*1.2614,2)</f>
        <v>906.94</v>
      </c>
      <c r="G101" s="27">
        <f t="shared" ref="G101:G104" si="54">TRUNC(C101*F101,2)</f>
        <v>1813.88</v>
      </c>
      <c r="H101" s="90" t="s">
        <v>120</v>
      </c>
      <c r="I101" s="91"/>
    </row>
    <row r="102" spans="1:9" ht="63" x14ac:dyDescent="0.25">
      <c r="A102" s="19" t="s">
        <v>284</v>
      </c>
      <c r="B102" s="12" t="s">
        <v>323</v>
      </c>
      <c r="C102" s="27">
        <v>1</v>
      </c>
      <c r="D102" s="28" t="s">
        <v>35</v>
      </c>
      <c r="E102" s="37">
        <v>1015</v>
      </c>
      <c r="F102" s="37">
        <f t="shared" si="53"/>
        <v>1280.32</v>
      </c>
      <c r="G102" s="27">
        <f t="shared" si="54"/>
        <v>1280.32</v>
      </c>
      <c r="H102" s="90" t="s">
        <v>180</v>
      </c>
      <c r="I102" s="91"/>
    </row>
    <row r="103" spans="1:9" ht="63" x14ac:dyDescent="0.25">
      <c r="A103" s="19" t="s">
        <v>285</v>
      </c>
      <c r="B103" s="12" t="s">
        <v>324</v>
      </c>
      <c r="C103" s="27">
        <v>1</v>
      </c>
      <c r="D103" s="28" t="s">
        <v>35</v>
      </c>
      <c r="E103" s="37">
        <v>380</v>
      </c>
      <c r="F103" s="37">
        <f t="shared" si="53"/>
        <v>479.33</v>
      </c>
      <c r="G103" s="27">
        <f t="shared" si="54"/>
        <v>479.33</v>
      </c>
      <c r="H103" s="90" t="s">
        <v>228</v>
      </c>
      <c r="I103" s="91"/>
    </row>
    <row r="104" spans="1:9" ht="63" x14ac:dyDescent="0.25">
      <c r="A104" s="19" t="s">
        <v>286</v>
      </c>
      <c r="B104" s="12" t="s">
        <v>325</v>
      </c>
      <c r="C104" s="27">
        <v>1</v>
      </c>
      <c r="D104" s="28" t="s">
        <v>35</v>
      </c>
      <c r="E104" s="37">
        <v>428.64</v>
      </c>
      <c r="F104" s="37">
        <f t="shared" si="53"/>
        <v>540.67999999999995</v>
      </c>
      <c r="G104" s="27">
        <f t="shared" si="54"/>
        <v>540.67999999999995</v>
      </c>
      <c r="H104" s="90" t="s">
        <v>229</v>
      </c>
      <c r="I104" s="91"/>
    </row>
    <row r="105" spans="1:9" ht="63" x14ac:dyDescent="0.25">
      <c r="A105" s="19" t="s">
        <v>287</v>
      </c>
      <c r="B105" s="12" t="s">
        <v>326</v>
      </c>
      <c r="C105" s="27">
        <v>1</v>
      </c>
      <c r="D105" s="28" t="s">
        <v>35</v>
      </c>
      <c r="E105" s="37">
        <v>437.1</v>
      </c>
      <c r="F105" s="37">
        <f t="shared" ref="F105:F106" si="55">TRUNC(E105*1.2614,2)</f>
        <v>551.35</v>
      </c>
      <c r="G105" s="27">
        <f t="shared" ref="G105:G106" si="56">TRUNC(C105*F105,2)</f>
        <v>551.35</v>
      </c>
      <c r="H105" s="90" t="s">
        <v>230</v>
      </c>
      <c r="I105" s="91"/>
    </row>
    <row r="106" spans="1:9" ht="63" x14ac:dyDescent="0.25">
      <c r="A106" s="19" t="s">
        <v>288</v>
      </c>
      <c r="B106" s="12" t="s">
        <v>327</v>
      </c>
      <c r="C106" s="27">
        <v>1</v>
      </c>
      <c r="D106" s="28" t="s">
        <v>35</v>
      </c>
      <c r="E106" s="37">
        <v>857.28</v>
      </c>
      <c r="F106" s="37">
        <f t="shared" si="55"/>
        <v>1081.3699999999999</v>
      </c>
      <c r="G106" s="27">
        <f t="shared" si="56"/>
        <v>1081.3699999999999</v>
      </c>
      <c r="H106" s="90" t="s">
        <v>231</v>
      </c>
      <c r="I106" s="91"/>
    </row>
    <row r="107" spans="1:9" ht="63" x14ac:dyDescent="0.25">
      <c r="A107" s="19" t="s">
        <v>289</v>
      </c>
      <c r="B107" s="12" t="s">
        <v>328</v>
      </c>
      <c r="C107" s="27">
        <v>1</v>
      </c>
      <c r="D107" s="28" t="s">
        <v>35</v>
      </c>
      <c r="E107" s="37">
        <v>699</v>
      </c>
      <c r="F107" s="37">
        <f t="shared" si="43"/>
        <v>881.71</v>
      </c>
      <c r="G107" s="27">
        <f t="shared" si="44"/>
        <v>881.71</v>
      </c>
      <c r="H107" s="90" t="s">
        <v>232</v>
      </c>
      <c r="I107" s="91"/>
    </row>
    <row r="108" spans="1:9" ht="63" x14ac:dyDescent="0.25">
      <c r="A108" s="19" t="s">
        <v>290</v>
      </c>
      <c r="B108" s="12" t="s">
        <v>329</v>
      </c>
      <c r="C108" s="27">
        <v>1</v>
      </c>
      <c r="D108" s="28" t="s">
        <v>35</v>
      </c>
      <c r="E108" s="37">
        <v>797.5</v>
      </c>
      <c r="F108" s="37">
        <f t="shared" si="43"/>
        <v>1005.96</v>
      </c>
      <c r="G108" s="27">
        <f t="shared" si="44"/>
        <v>1005.96</v>
      </c>
      <c r="H108" s="90" t="s">
        <v>233</v>
      </c>
      <c r="I108" s="91"/>
    </row>
    <row r="109" spans="1:9" ht="16.5" thickBot="1" x14ac:dyDescent="0.3">
      <c r="A109" s="11"/>
      <c r="B109" s="17" t="s">
        <v>227</v>
      </c>
      <c r="C109" s="18"/>
      <c r="D109" s="18"/>
      <c r="E109" s="18"/>
      <c r="F109" s="18"/>
      <c r="G109" s="57">
        <f>SUM(G95:G108)</f>
        <v>48510.64</v>
      </c>
      <c r="H109" s="32"/>
      <c r="I109" s="34"/>
    </row>
    <row r="110" spans="1:9" ht="15.75" x14ac:dyDescent="0.25">
      <c r="A110" s="7">
        <v>7</v>
      </c>
      <c r="B110" s="97" t="s">
        <v>93</v>
      </c>
      <c r="C110" s="97"/>
      <c r="D110" s="97"/>
      <c r="E110" s="97"/>
      <c r="F110" s="98"/>
      <c r="G110" s="98"/>
      <c r="H110" s="32"/>
      <c r="I110" s="34"/>
    </row>
    <row r="111" spans="1:9" ht="17.25" customHeight="1" x14ac:dyDescent="0.25">
      <c r="A111" s="19" t="s">
        <v>17</v>
      </c>
      <c r="B111" s="12" t="s">
        <v>98</v>
      </c>
      <c r="C111" s="9">
        <v>50.2</v>
      </c>
      <c r="D111" s="10" t="s">
        <v>9</v>
      </c>
      <c r="E111" s="15">
        <v>35.79</v>
      </c>
      <c r="F111" s="36">
        <f t="shared" ref="F111:F114" si="57">TRUNC(E111*1.2614,2)</f>
        <v>45.14</v>
      </c>
      <c r="G111" s="9">
        <f t="shared" ref="G111:G114" si="58">TRUNC(C111*F111,2)</f>
        <v>2266.02</v>
      </c>
      <c r="H111" s="32" t="s">
        <v>36</v>
      </c>
      <c r="I111" s="34">
        <v>91785</v>
      </c>
    </row>
    <row r="112" spans="1:9" ht="15.75" x14ac:dyDescent="0.25">
      <c r="A112" s="19" t="s">
        <v>18</v>
      </c>
      <c r="B112" s="12" t="s">
        <v>99</v>
      </c>
      <c r="C112" s="9">
        <v>71.7</v>
      </c>
      <c r="D112" s="10" t="s">
        <v>9</v>
      </c>
      <c r="E112" s="15">
        <v>26.29</v>
      </c>
      <c r="F112" s="36">
        <f t="shared" si="57"/>
        <v>33.159999999999997</v>
      </c>
      <c r="G112" s="9">
        <f t="shared" si="58"/>
        <v>2377.5700000000002</v>
      </c>
      <c r="H112" s="32" t="s">
        <v>36</v>
      </c>
      <c r="I112" s="34">
        <v>91786</v>
      </c>
    </row>
    <row r="113" spans="1:9" ht="18" customHeight="1" x14ac:dyDescent="0.25">
      <c r="A113" s="19" t="s">
        <v>34</v>
      </c>
      <c r="B113" s="12" t="s">
        <v>130</v>
      </c>
      <c r="C113" s="9">
        <v>3</v>
      </c>
      <c r="D113" s="10" t="s">
        <v>35</v>
      </c>
      <c r="E113" s="15">
        <v>79.66</v>
      </c>
      <c r="F113" s="36">
        <f t="shared" si="57"/>
        <v>100.48</v>
      </c>
      <c r="G113" s="9">
        <f t="shared" si="58"/>
        <v>301.44</v>
      </c>
      <c r="H113" s="32" t="s">
        <v>36</v>
      </c>
      <c r="I113" s="33">
        <v>94495</v>
      </c>
    </row>
    <row r="114" spans="1:9" ht="18" customHeight="1" x14ac:dyDescent="0.25">
      <c r="A114" s="19" t="s">
        <v>94</v>
      </c>
      <c r="B114" s="12" t="s">
        <v>129</v>
      </c>
      <c r="C114" s="9">
        <v>3</v>
      </c>
      <c r="D114" s="10" t="s">
        <v>35</v>
      </c>
      <c r="E114" s="36">
        <v>65</v>
      </c>
      <c r="F114" s="36">
        <f t="shared" si="57"/>
        <v>81.99</v>
      </c>
      <c r="G114" s="9">
        <f t="shared" si="58"/>
        <v>245.97</v>
      </c>
      <c r="H114" s="90" t="s">
        <v>235</v>
      </c>
      <c r="I114" s="91"/>
    </row>
    <row r="115" spans="1:9" ht="27.75" customHeight="1" x14ac:dyDescent="0.25">
      <c r="A115" s="19" t="s">
        <v>95</v>
      </c>
      <c r="B115" s="12" t="s">
        <v>234</v>
      </c>
      <c r="C115" s="9">
        <v>2</v>
      </c>
      <c r="D115" s="10" t="s">
        <v>35</v>
      </c>
      <c r="E115" s="36">
        <v>65</v>
      </c>
      <c r="F115" s="36">
        <f t="shared" ref="F115" si="59">TRUNC(E115*1.2614,2)</f>
        <v>81.99</v>
      </c>
      <c r="G115" s="9">
        <f t="shared" ref="G115" si="60">TRUNC(C115*F115,2)</f>
        <v>163.98</v>
      </c>
      <c r="H115" s="90" t="s">
        <v>236</v>
      </c>
      <c r="I115" s="91"/>
    </row>
    <row r="116" spans="1:9" ht="16.5" thickBot="1" x14ac:dyDescent="0.3">
      <c r="A116" s="11"/>
      <c r="B116" s="17" t="s">
        <v>151</v>
      </c>
      <c r="C116" s="18"/>
      <c r="D116" s="18"/>
      <c r="E116" s="18"/>
      <c r="F116" s="18"/>
      <c r="G116" s="57">
        <f>SUM(G111:G115)</f>
        <v>5354.98</v>
      </c>
      <c r="H116" s="32"/>
      <c r="I116" s="34"/>
    </row>
    <row r="117" spans="1:9" ht="15.75" x14ac:dyDescent="0.25">
      <c r="A117" s="7">
        <v>8</v>
      </c>
      <c r="B117" s="97" t="s">
        <v>96</v>
      </c>
      <c r="C117" s="97"/>
      <c r="D117" s="97"/>
      <c r="E117" s="97"/>
      <c r="F117" s="98"/>
      <c r="G117" s="98"/>
      <c r="H117" s="32"/>
      <c r="I117" s="34"/>
    </row>
    <row r="118" spans="1:9" ht="15.75" x14ac:dyDescent="0.25">
      <c r="A118" s="13" t="s">
        <v>24</v>
      </c>
      <c r="B118" s="12" t="s">
        <v>100</v>
      </c>
      <c r="C118" s="9">
        <v>96.5</v>
      </c>
      <c r="D118" s="10" t="s">
        <v>9</v>
      </c>
      <c r="E118" s="15">
        <v>15.47</v>
      </c>
      <c r="F118" s="36">
        <f t="shared" ref="F118:F131" si="61">TRUNC(E118*1.2614,2)</f>
        <v>19.510000000000002</v>
      </c>
      <c r="G118" s="9">
        <f t="shared" ref="G118:G131" si="62">C118*F118</f>
        <v>1882.7150000000001</v>
      </c>
      <c r="H118" s="32" t="s">
        <v>36</v>
      </c>
      <c r="I118" s="34">
        <v>89711</v>
      </c>
    </row>
    <row r="119" spans="1:9" ht="15.75" x14ac:dyDescent="0.25">
      <c r="A119" s="13" t="s">
        <v>255</v>
      </c>
      <c r="B119" s="12" t="s">
        <v>238</v>
      </c>
      <c r="C119" s="9">
        <v>21.15</v>
      </c>
      <c r="D119" s="10" t="s">
        <v>9</v>
      </c>
      <c r="E119" s="15">
        <v>24.08</v>
      </c>
      <c r="F119" s="36">
        <f t="shared" si="61"/>
        <v>30.37</v>
      </c>
      <c r="G119" s="9">
        <f t="shared" si="62"/>
        <v>642.32550000000003</v>
      </c>
      <c r="H119" s="32" t="s">
        <v>36</v>
      </c>
      <c r="I119" s="34">
        <v>89712</v>
      </c>
    </row>
    <row r="120" spans="1:9" ht="15.75" x14ac:dyDescent="0.25">
      <c r="A120" s="13" t="s">
        <v>256</v>
      </c>
      <c r="B120" s="12" t="s">
        <v>239</v>
      </c>
      <c r="C120" s="9">
        <v>4.0999999999999996</v>
      </c>
      <c r="D120" s="10" t="s">
        <v>9</v>
      </c>
      <c r="E120" s="15">
        <v>36.94</v>
      </c>
      <c r="F120" s="36">
        <f t="shared" si="61"/>
        <v>46.59</v>
      </c>
      <c r="G120" s="9">
        <f t="shared" si="62"/>
        <v>191.01900000000001</v>
      </c>
      <c r="H120" s="32" t="s">
        <v>36</v>
      </c>
      <c r="I120" s="79">
        <v>89713</v>
      </c>
    </row>
    <row r="121" spans="1:9" ht="15.75" x14ac:dyDescent="0.25">
      <c r="A121" s="13" t="s">
        <v>254</v>
      </c>
      <c r="B121" s="12" t="s">
        <v>240</v>
      </c>
      <c r="C121" s="9">
        <v>47.95</v>
      </c>
      <c r="D121" s="10" t="s">
        <v>9</v>
      </c>
      <c r="E121" s="15">
        <v>47.04</v>
      </c>
      <c r="F121" s="36">
        <f t="shared" si="61"/>
        <v>59.33</v>
      </c>
      <c r="G121" s="9">
        <f t="shared" si="62"/>
        <v>2844.8735000000001</v>
      </c>
      <c r="H121" s="32" t="s">
        <v>36</v>
      </c>
      <c r="I121" s="34">
        <v>89714</v>
      </c>
    </row>
    <row r="122" spans="1:9" ht="15.75" x14ac:dyDescent="0.25">
      <c r="A122" s="13" t="s">
        <v>257</v>
      </c>
      <c r="B122" s="12" t="s">
        <v>241</v>
      </c>
      <c r="C122" s="9">
        <v>2</v>
      </c>
      <c r="D122" s="10" t="s">
        <v>35</v>
      </c>
      <c r="E122" s="15">
        <v>43.95</v>
      </c>
      <c r="F122" s="36">
        <f t="shared" si="61"/>
        <v>55.43</v>
      </c>
      <c r="G122" s="9">
        <f t="shared" si="62"/>
        <v>110.86</v>
      </c>
      <c r="H122" s="1" t="s">
        <v>121</v>
      </c>
      <c r="I122" s="79">
        <v>11717</v>
      </c>
    </row>
    <row r="123" spans="1:9" ht="15.75" x14ac:dyDescent="0.25">
      <c r="A123" s="80" t="s">
        <v>258</v>
      </c>
      <c r="B123" s="40" t="s">
        <v>271</v>
      </c>
      <c r="C123" s="27">
        <v>2</v>
      </c>
      <c r="D123" s="28" t="s">
        <v>35</v>
      </c>
      <c r="E123" s="29">
        <v>298</v>
      </c>
      <c r="F123" s="36">
        <f t="shared" si="61"/>
        <v>375.89</v>
      </c>
      <c r="G123" s="27">
        <f t="shared" si="62"/>
        <v>751.78</v>
      </c>
      <c r="H123" s="90" t="s">
        <v>237</v>
      </c>
      <c r="I123" s="91"/>
    </row>
    <row r="124" spans="1:9" ht="15.75" x14ac:dyDescent="0.25">
      <c r="A124" s="13" t="s">
        <v>259</v>
      </c>
      <c r="B124" s="12" t="s">
        <v>242</v>
      </c>
      <c r="C124" s="9">
        <v>3</v>
      </c>
      <c r="D124" s="10" t="s">
        <v>35</v>
      </c>
      <c r="E124" s="29">
        <v>298</v>
      </c>
      <c r="F124" s="36">
        <f t="shared" si="61"/>
        <v>375.89</v>
      </c>
      <c r="G124" s="9">
        <f t="shared" si="62"/>
        <v>1127.67</v>
      </c>
      <c r="H124" s="90" t="s">
        <v>244</v>
      </c>
      <c r="I124" s="91"/>
    </row>
    <row r="125" spans="1:9" ht="15.75" x14ac:dyDescent="0.25">
      <c r="A125" s="13" t="s">
        <v>260</v>
      </c>
      <c r="B125" s="12" t="s">
        <v>243</v>
      </c>
      <c r="C125" s="9">
        <v>2</v>
      </c>
      <c r="D125" s="10" t="s">
        <v>35</v>
      </c>
      <c r="E125" s="29">
        <v>298</v>
      </c>
      <c r="F125" s="36">
        <f t="shared" si="61"/>
        <v>375.89</v>
      </c>
      <c r="G125" s="9">
        <f t="shared" si="62"/>
        <v>751.78</v>
      </c>
      <c r="H125" s="90" t="s">
        <v>245</v>
      </c>
      <c r="I125" s="91"/>
    </row>
    <row r="126" spans="1:9" ht="15.75" x14ac:dyDescent="0.25">
      <c r="A126" s="13" t="s">
        <v>261</v>
      </c>
      <c r="B126" s="12" t="s">
        <v>248</v>
      </c>
      <c r="C126" s="9">
        <v>1</v>
      </c>
      <c r="D126" s="10" t="s">
        <v>35</v>
      </c>
      <c r="E126" s="15">
        <v>345</v>
      </c>
      <c r="F126" s="36">
        <f t="shared" si="61"/>
        <v>435.18</v>
      </c>
      <c r="G126" s="9">
        <f t="shared" si="62"/>
        <v>435.18</v>
      </c>
      <c r="H126" s="90" t="s">
        <v>246</v>
      </c>
      <c r="I126" s="91"/>
    </row>
    <row r="127" spans="1:9" ht="15.75" x14ac:dyDescent="0.25">
      <c r="A127" s="13" t="s">
        <v>262</v>
      </c>
      <c r="B127" s="12" t="s">
        <v>249</v>
      </c>
      <c r="C127" s="9">
        <v>2</v>
      </c>
      <c r="D127" s="10" t="s">
        <v>35</v>
      </c>
      <c r="E127" s="15">
        <v>305</v>
      </c>
      <c r="F127" s="36">
        <f t="shared" si="61"/>
        <v>384.72</v>
      </c>
      <c r="G127" s="9">
        <f t="shared" si="62"/>
        <v>769.44</v>
      </c>
      <c r="H127" s="90" t="s">
        <v>247</v>
      </c>
      <c r="I127" s="91"/>
    </row>
    <row r="128" spans="1:9" ht="15.75" x14ac:dyDescent="0.25">
      <c r="A128" s="13" t="s">
        <v>263</v>
      </c>
      <c r="B128" s="12" t="s">
        <v>250</v>
      </c>
      <c r="C128" s="9">
        <v>1</v>
      </c>
      <c r="D128" s="10" t="s">
        <v>35</v>
      </c>
      <c r="E128" s="15">
        <v>367</v>
      </c>
      <c r="F128" s="36">
        <f t="shared" si="61"/>
        <v>462.93</v>
      </c>
      <c r="G128" s="9">
        <f t="shared" ref="G128" si="63">C128*F128</f>
        <v>462.93</v>
      </c>
      <c r="H128" s="90" t="s">
        <v>267</v>
      </c>
      <c r="I128" s="91"/>
    </row>
    <row r="129" spans="1:23" ht="15.75" x14ac:dyDescent="0.25">
      <c r="A129" s="13" t="s">
        <v>264</v>
      </c>
      <c r="B129" s="12" t="s">
        <v>251</v>
      </c>
      <c r="C129" s="9">
        <v>1</v>
      </c>
      <c r="D129" s="10" t="s">
        <v>35</v>
      </c>
      <c r="E129" s="15">
        <v>4985</v>
      </c>
      <c r="F129" s="36">
        <f t="shared" si="61"/>
        <v>6288.07</v>
      </c>
      <c r="G129" s="9">
        <f t="shared" si="62"/>
        <v>6288.07</v>
      </c>
      <c r="H129" s="90" t="s">
        <v>268</v>
      </c>
      <c r="I129" s="91"/>
    </row>
    <row r="130" spans="1:23" ht="15.75" x14ac:dyDescent="0.25">
      <c r="A130" s="13" t="s">
        <v>265</v>
      </c>
      <c r="B130" s="12" t="s">
        <v>252</v>
      </c>
      <c r="C130" s="9">
        <v>1</v>
      </c>
      <c r="D130" s="10" t="s">
        <v>35</v>
      </c>
      <c r="E130" s="15">
        <v>5126</v>
      </c>
      <c r="F130" s="36">
        <f t="shared" si="61"/>
        <v>6465.93</v>
      </c>
      <c r="G130" s="9">
        <f t="shared" si="62"/>
        <v>6465.93</v>
      </c>
      <c r="H130" s="90" t="s">
        <v>269</v>
      </c>
      <c r="I130" s="91"/>
    </row>
    <row r="131" spans="1:23" ht="15.75" x14ac:dyDescent="0.25">
      <c r="A131" s="13" t="s">
        <v>266</v>
      </c>
      <c r="B131" s="12" t="s">
        <v>253</v>
      </c>
      <c r="C131" s="9">
        <v>1</v>
      </c>
      <c r="D131" s="10" t="s">
        <v>35</v>
      </c>
      <c r="E131" s="15">
        <v>4560.12</v>
      </c>
      <c r="F131" s="36">
        <f t="shared" si="61"/>
        <v>5752.13</v>
      </c>
      <c r="G131" s="9">
        <f t="shared" si="62"/>
        <v>5752.13</v>
      </c>
      <c r="H131" s="90" t="s">
        <v>270</v>
      </c>
      <c r="I131" s="91"/>
    </row>
    <row r="132" spans="1:23" s="60" customFormat="1" ht="16.5" thickBot="1" x14ac:dyDescent="0.3">
      <c r="A132" s="11"/>
      <c r="B132" s="17" t="s">
        <v>152</v>
      </c>
      <c r="C132" s="18"/>
      <c r="D132" s="18"/>
      <c r="E132" s="18"/>
      <c r="F132" s="18"/>
      <c r="G132" s="57">
        <f>SUM(G118:G131)</f>
        <v>28476.703000000005</v>
      </c>
      <c r="H132" s="32"/>
      <c r="I132" s="34"/>
    </row>
    <row r="133" spans="1:23" s="60" customFormat="1" ht="15.75" x14ac:dyDescent="0.25">
      <c r="A133" s="7">
        <v>9</v>
      </c>
      <c r="B133" s="97" t="s">
        <v>272</v>
      </c>
      <c r="C133" s="97"/>
      <c r="D133" s="97"/>
      <c r="E133" s="97"/>
      <c r="F133" s="98"/>
      <c r="G133" s="98"/>
      <c r="H133" s="32"/>
      <c r="I133" s="34"/>
    </row>
    <row r="134" spans="1:23" ht="15.75" x14ac:dyDescent="0.25">
      <c r="A134" s="19" t="s">
        <v>153</v>
      </c>
      <c r="B134" s="12" t="s">
        <v>101</v>
      </c>
      <c r="C134" s="9">
        <v>98</v>
      </c>
      <c r="D134" s="10" t="s">
        <v>9</v>
      </c>
      <c r="E134" s="36">
        <v>4</v>
      </c>
      <c r="F134" s="36">
        <f t="shared" ref="F134:F156" si="64">TRUNC(E134*1.2614,2)</f>
        <v>5.04</v>
      </c>
      <c r="G134" s="9">
        <f t="shared" ref="G134:G156" si="65">TRUNC(C134*F134,2)</f>
        <v>493.92</v>
      </c>
      <c r="H134" s="32" t="s">
        <v>36</v>
      </c>
      <c r="I134" s="34">
        <v>91854</v>
      </c>
    </row>
    <row r="135" spans="1:23" ht="15.75" x14ac:dyDescent="0.25">
      <c r="A135" s="19" t="s">
        <v>154</v>
      </c>
      <c r="B135" s="12" t="s">
        <v>280</v>
      </c>
      <c r="C135" s="9">
        <v>24</v>
      </c>
      <c r="D135" s="10" t="s">
        <v>9</v>
      </c>
      <c r="E135" s="36">
        <v>4</v>
      </c>
      <c r="F135" s="36">
        <f t="shared" si="64"/>
        <v>5.04</v>
      </c>
      <c r="G135" s="9">
        <f t="shared" ref="G135" si="66">TRUNC(C135*F135,2)</f>
        <v>120.96</v>
      </c>
      <c r="H135" s="32" t="s">
        <v>36</v>
      </c>
      <c r="I135" s="34">
        <v>91854</v>
      </c>
    </row>
    <row r="136" spans="1:23" s="35" customFormat="1" ht="18" customHeight="1" x14ac:dyDescent="0.25">
      <c r="A136" s="19" t="s">
        <v>38</v>
      </c>
      <c r="B136" s="12" t="s">
        <v>275</v>
      </c>
      <c r="C136" s="9">
        <v>16</v>
      </c>
      <c r="D136" s="10" t="s">
        <v>276</v>
      </c>
      <c r="E136" s="36">
        <v>8</v>
      </c>
      <c r="F136" s="36">
        <f t="shared" si="64"/>
        <v>10.09</v>
      </c>
      <c r="G136" s="9">
        <f t="shared" ref="G136:G139" si="67">C136*F136</f>
        <v>161.44</v>
      </c>
      <c r="H136" s="32" t="s">
        <v>36</v>
      </c>
      <c r="I136" s="34">
        <v>91937</v>
      </c>
    </row>
    <row r="137" spans="1:23" ht="15.75" x14ac:dyDescent="0.25">
      <c r="A137" s="19" t="s">
        <v>155</v>
      </c>
      <c r="B137" s="12" t="s">
        <v>277</v>
      </c>
      <c r="C137" s="9">
        <v>101</v>
      </c>
      <c r="D137" s="10" t="s">
        <v>9</v>
      </c>
      <c r="E137" s="36">
        <v>9.5</v>
      </c>
      <c r="F137" s="36">
        <f t="shared" si="64"/>
        <v>11.98</v>
      </c>
      <c r="G137" s="9">
        <f t="shared" si="67"/>
        <v>1209.98</v>
      </c>
      <c r="H137" s="32" t="s">
        <v>36</v>
      </c>
      <c r="I137" s="34">
        <v>91871</v>
      </c>
      <c r="J137"/>
      <c r="K137"/>
      <c r="L137"/>
      <c r="M137"/>
      <c r="N137"/>
      <c r="O137"/>
      <c r="P137"/>
      <c r="Q137"/>
      <c r="R137"/>
      <c r="S137"/>
      <c r="T137"/>
      <c r="U137"/>
      <c r="V137"/>
      <c r="W137"/>
    </row>
    <row r="138" spans="1:23" ht="15.75" customHeight="1" x14ac:dyDescent="0.25">
      <c r="A138" s="19" t="s">
        <v>156</v>
      </c>
      <c r="B138" s="12" t="s">
        <v>278</v>
      </c>
      <c r="C138" s="9">
        <v>21</v>
      </c>
      <c r="D138" s="10" t="s">
        <v>9</v>
      </c>
      <c r="E138" s="36">
        <v>13.5</v>
      </c>
      <c r="F138" s="36">
        <f t="shared" si="64"/>
        <v>17.02</v>
      </c>
      <c r="G138" s="9">
        <f t="shared" si="67"/>
        <v>357.42</v>
      </c>
      <c r="H138" s="32" t="s">
        <v>36</v>
      </c>
      <c r="I138" s="79">
        <v>91872</v>
      </c>
      <c r="J138"/>
      <c r="K138"/>
      <c r="L138"/>
      <c r="M138"/>
      <c r="N138"/>
      <c r="O138"/>
      <c r="P138"/>
      <c r="Q138"/>
      <c r="R138"/>
      <c r="S138"/>
      <c r="T138"/>
      <c r="U138"/>
      <c r="V138"/>
      <c r="W138"/>
    </row>
    <row r="139" spans="1:23" s="35" customFormat="1" ht="15.75" x14ac:dyDescent="0.25">
      <c r="A139" s="19" t="s">
        <v>39</v>
      </c>
      <c r="B139" s="12" t="s">
        <v>279</v>
      </c>
      <c r="C139" s="9">
        <v>35.5</v>
      </c>
      <c r="D139" s="10" t="s">
        <v>9</v>
      </c>
      <c r="E139" s="36">
        <v>10.9</v>
      </c>
      <c r="F139" s="36">
        <f t="shared" si="64"/>
        <v>13.74</v>
      </c>
      <c r="G139" s="9">
        <f t="shared" si="67"/>
        <v>487.77</v>
      </c>
      <c r="H139" s="32" t="s">
        <v>36</v>
      </c>
      <c r="I139" s="34">
        <v>91850</v>
      </c>
    </row>
    <row r="140" spans="1:23" ht="15.75" x14ac:dyDescent="0.25">
      <c r="A140" s="19" t="s">
        <v>40</v>
      </c>
      <c r="B140" s="12" t="s">
        <v>102</v>
      </c>
      <c r="C140" s="9">
        <v>37</v>
      </c>
      <c r="D140" s="10" t="s">
        <v>35</v>
      </c>
      <c r="E140" s="36">
        <v>3.4</v>
      </c>
      <c r="F140" s="36">
        <f t="shared" si="64"/>
        <v>4.28</v>
      </c>
      <c r="G140" s="9">
        <f t="shared" ref="G140" si="68">TRUNC(C140*F140,2)</f>
        <v>158.36000000000001</v>
      </c>
      <c r="H140" s="81" t="s">
        <v>36</v>
      </c>
      <c r="I140" s="34">
        <v>91940</v>
      </c>
    </row>
    <row r="141" spans="1:23" ht="15.75" x14ac:dyDescent="0.25">
      <c r="A141" s="19" t="s">
        <v>41</v>
      </c>
      <c r="B141" s="12" t="s">
        <v>291</v>
      </c>
      <c r="C141" s="9">
        <v>39</v>
      </c>
      <c r="D141" s="10" t="s">
        <v>35</v>
      </c>
      <c r="E141" s="36">
        <v>3.4</v>
      </c>
      <c r="F141" s="36">
        <f t="shared" si="64"/>
        <v>4.28</v>
      </c>
      <c r="G141" s="9">
        <f t="shared" ref="G141:G142" si="69">TRUNC(C141*F141,2)</f>
        <v>166.92</v>
      </c>
      <c r="H141" s="81" t="s">
        <v>36</v>
      </c>
      <c r="I141" s="34">
        <v>91940</v>
      </c>
    </row>
    <row r="142" spans="1:23" s="42" customFormat="1" ht="31.5" x14ac:dyDescent="0.25">
      <c r="A142" s="19" t="s">
        <v>42</v>
      </c>
      <c r="B142" s="40" t="s">
        <v>122</v>
      </c>
      <c r="C142" s="27">
        <v>1</v>
      </c>
      <c r="D142" s="28" t="s">
        <v>35</v>
      </c>
      <c r="E142" s="37">
        <v>158</v>
      </c>
      <c r="F142" s="36">
        <f t="shared" si="64"/>
        <v>199.3</v>
      </c>
      <c r="G142" s="27">
        <f t="shared" si="69"/>
        <v>199.3</v>
      </c>
      <c r="H142" s="48" t="s">
        <v>121</v>
      </c>
      <c r="I142" s="30">
        <v>39756</v>
      </c>
      <c r="J142" s="41"/>
      <c r="K142" s="41"/>
      <c r="L142" s="41"/>
      <c r="M142" s="41"/>
      <c r="N142" s="41"/>
      <c r="O142" s="41"/>
      <c r="P142" s="41"/>
      <c r="Q142" s="41"/>
      <c r="R142" s="41"/>
      <c r="S142" s="41"/>
      <c r="T142" s="41"/>
      <c r="U142" s="41"/>
      <c r="V142" s="41"/>
      <c r="W142" s="41"/>
    </row>
    <row r="143" spans="1:23" ht="15.75" x14ac:dyDescent="0.25">
      <c r="A143" s="19" t="s">
        <v>43</v>
      </c>
      <c r="B143" s="12" t="s">
        <v>103</v>
      </c>
      <c r="C143" s="9">
        <v>381.6</v>
      </c>
      <c r="D143" s="10" t="s">
        <v>9</v>
      </c>
      <c r="E143" s="36">
        <v>1.9</v>
      </c>
      <c r="F143" s="36">
        <f t="shared" si="64"/>
        <v>2.39</v>
      </c>
      <c r="G143" s="9">
        <f t="shared" si="65"/>
        <v>912.02</v>
      </c>
      <c r="H143" s="32" t="s">
        <v>36</v>
      </c>
      <c r="I143" s="33">
        <v>91926</v>
      </c>
    </row>
    <row r="144" spans="1:23" ht="15.75" x14ac:dyDescent="0.25">
      <c r="A144" s="19" t="s">
        <v>107</v>
      </c>
      <c r="B144" s="12" t="s">
        <v>104</v>
      </c>
      <c r="C144" s="9">
        <v>515</v>
      </c>
      <c r="D144" s="10" t="s">
        <v>9</v>
      </c>
      <c r="E144" s="36">
        <v>3.9</v>
      </c>
      <c r="F144" s="36">
        <f t="shared" si="64"/>
        <v>4.91</v>
      </c>
      <c r="G144" s="9">
        <f t="shared" si="65"/>
        <v>2528.65</v>
      </c>
      <c r="H144" s="32" t="s">
        <v>36</v>
      </c>
      <c r="I144" s="34">
        <v>91928</v>
      </c>
    </row>
    <row r="145" spans="1:23" ht="15.75" x14ac:dyDescent="0.25">
      <c r="A145" s="19" t="s">
        <v>303</v>
      </c>
      <c r="B145" s="12" t="s">
        <v>105</v>
      </c>
      <c r="C145" s="9">
        <v>255.95</v>
      </c>
      <c r="D145" s="10" t="s">
        <v>9</v>
      </c>
      <c r="E145" s="36">
        <v>5.7</v>
      </c>
      <c r="F145" s="36">
        <f t="shared" si="64"/>
        <v>7.18</v>
      </c>
      <c r="G145" s="9">
        <f t="shared" si="65"/>
        <v>1837.72</v>
      </c>
      <c r="H145" s="32" t="s">
        <v>36</v>
      </c>
      <c r="I145" s="34">
        <v>91930</v>
      </c>
    </row>
    <row r="146" spans="1:23" ht="15.75" x14ac:dyDescent="0.25">
      <c r="A146" s="19" t="s">
        <v>304</v>
      </c>
      <c r="B146" s="12" t="s">
        <v>292</v>
      </c>
      <c r="C146" s="9">
        <v>60</v>
      </c>
      <c r="D146" s="10" t="s">
        <v>9</v>
      </c>
      <c r="E146" s="36">
        <v>7.7</v>
      </c>
      <c r="F146" s="36">
        <f t="shared" si="64"/>
        <v>9.7100000000000009</v>
      </c>
      <c r="G146" s="9">
        <f t="shared" ref="G146" si="70">TRUNC(C146*F146,2)</f>
        <v>582.6</v>
      </c>
      <c r="H146" s="32" t="s">
        <v>36</v>
      </c>
      <c r="I146" s="34">
        <v>91932</v>
      </c>
    </row>
    <row r="147" spans="1:23" ht="15.75" x14ac:dyDescent="0.25">
      <c r="A147" s="19" t="s">
        <v>305</v>
      </c>
      <c r="B147" s="12" t="s">
        <v>106</v>
      </c>
      <c r="C147" s="9">
        <v>40</v>
      </c>
      <c r="D147" s="10" t="s">
        <v>35</v>
      </c>
      <c r="E147" s="15">
        <v>30.56</v>
      </c>
      <c r="F147" s="36">
        <f t="shared" si="64"/>
        <v>38.54</v>
      </c>
      <c r="G147" s="9">
        <f t="shared" si="65"/>
        <v>1541.6</v>
      </c>
      <c r="H147" s="32" t="s">
        <v>36</v>
      </c>
      <c r="I147" s="31">
        <v>91997</v>
      </c>
    </row>
    <row r="148" spans="1:23" ht="15.75" x14ac:dyDescent="0.25">
      <c r="A148" s="19" t="s">
        <v>296</v>
      </c>
      <c r="B148" s="12" t="s">
        <v>294</v>
      </c>
      <c r="C148" s="9">
        <v>11</v>
      </c>
      <c r="D148" s="10" t="s">
        <v>35</v>
      </c>
      <c r="E148" s="15">
        <v>30.56</v>
      </c>
      <c r="F148" s="36">
        <f t="shared" si="64"/>
        <v>38.54</v>
      </c>
      <c r="G148" s="9">
        <f t="shared" ref="G148" si="71">TRUNC(C148*F148,2)</f>
        <v>423.94</v>
      </c>
      <c r="H148" s="32" t="s">
        <v>36</v>
      </c>
      <c r="I148" s="31">
        <v>91997</v>
      </c>
    </row>
    <row r="149" spans="1:23" ht="15.75" x14ac:dyDescent="0.25">
      <c r="A149" s="19" t="s">
        <v>297</v>
      </c>
      <c r="B149" s="12" t="s">
        <v>295</v>
      </c>
      <c r="C149" s="9">
        <v>13</v>
      </c>
      <c r="D149" s="10" t="s">
        <v>35</v>
      </c>
      <c r="E149" s="36">
        <v>43.5</v>
      </c>
      <c r="F149" s="36">
        <f t="shared" si="64"/>
        <v>54.87</v>
      </c>
      <c r="G149" s="9">
        <f t="shared" ref="G149" si="72">TRUNC(C149*F149,2)</f>
        <v>713.31</v>
      </c>
      <c r="H149" s="32" t="s">
        <v>36</v>
      </c>
      <c r="I149" s="34">
        <v>92034</v>
      </c>
    </row>
    <row r="150" spans="1:23" ht="15.75" x14ac:dyDescent="0.25">
      <c r="A150" s="19" t="s">
        <v>306</v>
      </c>
      <c r="B150" s="12" t="s">
        <v>293</v>
      </c>
      <c r="C150" s="9">
        <v>4</v>
      </c>
      <c r="D150" s="10" t="s">
        <v>35</v>
      </c>
      <c r="E150" s="36">
        <v>43.5</v>
      </c>
      <c r="F150" s="36">
        <f t="shared" si="64"/>
        <v>54.87</v>
      </c>
      <c r="G150" s="9">
        <f t="shared" si="65"/>
        <v>219.48</v>
      </c>
      <c r="H150" s="32" t="s">
        <v>36</v>
      </c>
      <c r="I150" s="34">
        <v>92034</v>
      </c>
    </row>
    <row r="151" spans="1:23" ht="15.75" x14ac:dyDescent="0.25">
      <c r="A151" s="19" t="s">
        <v>307</v>
      </c>
      <c r="B151" s="12" t="s">
        <v>299</v>
      </c>
      <c r="C151" s="9">
        <v>16</v>
      </c>
      <c r="D151" s="10" t="s">
        <v>35</v>
      </c>
      <c r="E151" s="15">
        <v>30.66</v>
      </c>
      <c r="F151" s="36">
        <f t="shared" si="64"/>
        <v>38.67</v>
      </c>
      <c r="G151" s="9">
        <f t="shared" ref="G151:G152" si="73">C151*F151</f>
        <v>618.72</v>
      </c>
      <c r="H151" s="32" t="s">
        <v>36</v>
      </c>
      <c r="I151" s="34">
        <v>97592</v>
      </c>
      <c r="J151"/>
      <c r="K151"/>
      <c r="L151"/>
      <c r="M151"/>
      <c r="N151"/>
      <c r="O151"/>
      <c r="P151"/>
      <c r="Q151"/>
      <c r="R151"/>
      <c r="S151"/>
      <c r="T151"/>
      <c r="U151"/>
      <c r="V151"/>
      <c r="W151"/>
    </row>
    <row r="152" spans="1:23" s="35" customFormat="1" ht="31.5" x14ac:dyDescent="0.25">
      <c r="A152" s="19" t="s">
        <v>308</v>
      </c>
      <c r="B152" s="12" t="s">
        <v>298</v>
      </c>
      <c r="C152" s="27">
        <v>1</v>
      </c>
      <c r="D152" s="28" t="s">
        <v>35</v>
      </c>
      <c r="E152" s="37">
        <v>395</v>
      </c>
      <c r="F152" s="36">
        <f t="shared" si="64"/>
        <v>498.25</v>
      </c>
      <c r="G152" s="27">
        <f t="shared" si="73"/>
        <v>498.25</v>
      </c>
      <c r="H152" s="38" t="s">
        <v>36</v>
      </c>
      <c r="I152" s="30">
        <v>97888</v>
      </c>
    </row>
    <row r="153" spans="1:23" ht="15.75" x14ac:dyDescent="0.25">
      <c r="A153" s="19" t="s">
        <v>309</v>
      </c>
      <c r="B153" s="12" t="s">
        <v>300</v>
      </c>
      <c r="C153" s="9">
        <v>2</v>
      </c>
      <c r="D153" s="10" t="s">
        <v>35</v>
      </c>
      <c r="E153" s="15">
        <v>30.66</v>
      </c>
      <c r="F153" s="36">
        <f t="shared" si="64"/>
        <v>38.67</v>
      </c>
      <c r="G153" s="9">
        <f t="shared" ref="G153" si="74">C153*F153</f>
        <v>77.34</v>
      </c>
      <c r="H153" s="32" t="s">
        <v>36</v>
      </c>
      <c r="I153" s="34">
        <v>97592</v>
      </c>
      <c r="J153"/>
      <c r="K153"/>
      <c r="L153"/>
      <c r="M153"/>
      <c r="N153"/>
      <c r="O153"/>
      <c r="P153"/>
      <c r="Q153"/>
      <c r="R153"/>
      <c r="S153"/>
      <c r="T153"/>
      <c r="U153"/>
      <c r="V153"/>
      <c r="W153"/>
    </row>
    <row r="154" spans="1:23" ht="15.75" x14ac:dyDescent="0.25">
      <c r="A154" s="19" t="s">
        <v>310</v>
      </c>
      <c r="B154" s="12" t="s">
        <v>301</v>
      </c>
      <c r="C154" s="9">
        <v>6</v>
      </c>
      <c r="D154" s="10" t="s">
        <v>35</v>
      </c>
      <c r="E154" s="15">
        <v>30.66</v>
      </c>
      <c r="F154" s="36">
        <f t="shared" si="64"/>
        <v>38.67</v>
      </c>
      <c r="G154" s="9">
        <f t="shared" ref="G154" si="75">C154*F154</f>
        <v>232.02</v>
      </c>
      <c r="H154" s="32" t="s">
        <v>36</v>
      </c>
      <c r="I154" s="34">
        <v>97592</v>
      </c>
      <c r="J154"/>
      <c r="K154"/>
      <c r="L154"/>
      <c r="M154"/>
      <c r="N154"/>
      <c r="O154"/>
      <c r="P154"/>
      <c r="Q154"/>
      <c r="R154"/>
      <c r="S154"/>
      <c r="T154"/>
      <c r="U154"/>
      <c r="V154"/>
      <c r="W154"/>
    </row>
    <row r="155" spans="1:23" ht="15.75" x14ac:dyDescent="0.25">
      <c r="A155" s="19" t="s">
        <v>311</v>
      </c>
      <c r="B155" s="12" t="s">
        <v>313</v>
      </c>
      <c r="C155" s="9">
        <v>9</v>
      </c>
      <c r="D155" s="10" t="s">
        <v>35</v>
      </c>
      <c r="E155" s="36">
        <v>24</v>
      </c>
      <c r="F155" s="36">
        <f t="shared" si="64"/>
        <v>30.27</v>
      </c>
      <c r="G155" s="9">
        <f t="shared" ref="G155" si="76">TRUNC(C155*F155,2)</f>
        <v>272.43</v>
      </c>
      <c r="H155" s="90" t="s">
        <v>314</v>
      </c>
      <c r="I155" s="91"/>
    </row>
    <row r="156" spans="1:23" ht="15.75" x14ac:dyDescent="0.25">
      <c r="A156" s="19" t="s">
        <v>312</v>
      </c>
      <c r="B156" s="12" t="s">
        <v>302</v>
      </c>
      <c r="C156" s="9">
        <v>14</v>
      </c>
      <c r="D156" s="10" t="s">
        <v>35</v>
      </c>
      <c r="E156" s="36">
        <v>168</v>
      </c>
      <c r="F156" s="36">
        <f t="shared" si="64"/>
        <v>211.91</v>
      </c>
      <c r="G156" s="9">
        <f t="shared" si="65"/>
        <v>2966.74</v>
      </c>
      <c r="H156" s="90" t="s">
        <v>315</v>
      </c>
      <c r="I156" s="91"/>
    </row>
    <row r="157" spans="1:23" ht="16.5" thickBot="1" x14ac:dyDescent="0.3">
      <c r="A157" s="11"/>
      <c r="B157" s="17" t="s">
        <v>273</v>
      </c>
      <c r="C157" s="18"/>
      <c r="D157" s="18"/>
      <c r="E157" s="18"/>
      <c r="F157" s="18"/>
      <c r="G157" s="57">
        <f>SUM(G134:G156)</f>
        <v>16780.89</v>
      </c>
      <c r="H157" s="32"/>
      <c r="I157" s="34"/>
    </row>
    <row r="158" spans="1:23" ht="15.75" x14ac:dyDescent="0.25">
      <c r="A158" s="7">
        <v>10</v>
      </c>
      <c r="B158" s="97" t="s">
        <v>337</v>
      </c>
      <c r="C158" s="97"/>
      <c r="D158" s="97"/>
      <c r="E158" s="97"/>
      <c r="F158" s="98"/>
      <c r="G158" s="98"/>
      <c r="H158" s="32"/>
      <c r="I158" s="34"/>
    </row>
    <row r="159" spans="1:23" ht="15.75" x14ac:dyDescent="0.25">
      <c r="A159" s="89" t="s">
        <v>25</v>
      </c>
      <c r="B159" s="63" t="s">
        <v>339</v>
      </c>
      <c r="C159" s="9">
        <v>6</v>
      </c>
      <c r="D159" s="64" t="s">
        <v>35</v>
      </c>
      <c r="E159" s="62">
        <v>398</v>
      </c>
      <c r="F159" s="37">
        <f t="shared" ref="F159:F166" si="77">TRUNC(E159*1.2614,2)</f>
        <v>502.03</v>
      </c>
      <c r="G159" s="84">
        <f t="shared" ref="G159:G165" si="78">C159*F159</f>
        <v>3012.18</v>
      </c>
      <c r="H159" s="3" t="s">
        <v>36</v>
      </c>
      <c r="I159" s="16">
        <v>86932</v>
      </c>
    </row>
    <row r="160" spans="1:23" ht="31.5" x14ac:dyDescent="0.25">
      <c r="A160" s="89" t="s">
        <v>352</v>
      </c>
      <c r="B160" s="63" t="s">
        <v>340</v>
      </c>
      <c r="C160" s="9">
        <v>1</v>
      </c>
      <c r="D160" s="64" t="s">
        <v>35</v>
      </c>
      <c r="E160" s="62">
        <v>558</v>
      </c>
      <c r="F160" s="37">
        <f t="shared" si="77"/>
        <v>703.86</v>
      </c>
      <c r="G160" s="84">
        <f t="shared" si="78"/>
        <v>703.86</v>
      </c>
      <c r="H160" s="3" t="s">
        <v>36</v>
      </c>
      <c r="I160" s="16">
        <v>95472</v>
      </c>
    </row>
    <row r="161" spans="1:9" ht="47.25" x14ac:dyDescent="0.25">
      <c r="A161" s="89" t="s">
        <v>353</v>
      </c>
      <c r="B161" s="63" t="s">
        <v>346</v>
      </c>
      <c r="C161" s="9">
        <v>5</v>
      </c>
      <c r="D161" s="64" t="s">
        <v>35</v>
      </c>
      <c r="E161" s="65">
        <v>199.99</v>
      </c>
      <c r="F161" s="37">
        <f t="shared" si="77"/>
        <v>252.26</v>
      </c>
      <c r="G161" s="84">
        <f t="shared" si="78"/>
        <v>1261.3</v>
      </c>
      <c r="H161" s="3" t="s">
        <v>36</v>
      </c>
      <c r="I161" s="66">
        <v>86943</v>
      </c>
    </row>
    <row r="162" spans="1:9" ht="31.5" x14ac:dyDescent="0.25">
      <c r="A162" s="89" t="s">
        <v>354</v>
      </c>
      <c r="B162" s="63" t="s">
        <v>341</v>
      </c>
      <c r="C162" s="9">
        <v>7</v>
      </c>
      <c r="D162" s="64" t="s">
        <v>35</v>
      </c>
      <c r="E162" s="65">
        <v>58.61</v>
      </c>
      <c r="F162" s="37">
        <f t="shared" si="77"/>
        <v>73.930000000000007</v>
      </c>
      <c r="G162" s="84">
        <f t="shared" si="78"/>
        <v>517.51</v>
      </c>
      <c r="H162" s="3" t="s">
        <v>36</v>
      </c>
      <c r="I162" s="16">
        <v>95544</v>
      </c>
    </row>
    <row r="163" spans="1:9" ht="15.75" x14ac:dyDescent="0.25">
      <c r="A163" s="89" t="s">
        <v>355</v>
      </c>
      <c r="B163" s="63" t="s">
        <v>342</v>
      </c>
      <c r="C163" s="9">
        <v>5</v>
      </c>
      <c r="D163" s="64" t="s">
        <v>35</v>
      </c>
      <c r="E163" s="65">
        <v>41.21</v>
      </c>
      <c r="F163" s="37">
        <f t="shared" si="77"/>
        <v>51.98</v>
      </c>
      <c r="G163" s="84">
        <f t="shared" si="78"/>
        <v>259.89999999999998</v>
      </c>
      <c r="H163" s="3" t="s">
        <v>36</v>
      </c>
      <c r="I163" s="16">
        <v>95547</v>
      </c>
    </row>
    <row r="164" spans="1:9" ht="15.75" x14ac:dyDescent="0.25">
      <c r="A164" s="89" t="s">
        <v>356</v>
      </c>
      <c r="B164" s="63" t="s">
        <v>343</v>
      </c>
      <c r="C164" s="9">
        <v>5</v>
      </c>
      <c r="D164" s="64" t="s">
        <v>35</v>
      </c>
      <c r="E164" s="62">
        <v>38.5</v>
      </c>
      <c r="F164" s="37">
        <f t="shared" si="77"/>
        <v>48.56</v>
      </c>
      <c r="G164" s="84">
        <f t="shared" si="78"/>
        <v>242.8</v>
      </c>
      <c r="H164" t="s">
        <v>121</v>
      </c>
      <c r="I164" s="16">
        <v>37401</v>
      </c>
    </row>
    <row r="165" spans="1:9" ht="15.75" x14ac:dyDescent="0.25">
      <c r="A165" s="89" t="s">
        <v>357</v>
      </c>
      <c r="B165" s="63" t="s">
        <v>344</v>
      </c>
      <c r="C165" s="9">
        <v>2</v>
      </c>
      <c r="D165" s="64" t="s">
        <v>35</v>
      </c>
      <c r="E165" s="65">
        <v>198.65</v>
      </c>
      <c r="F165" s="37">
        <f t="shared" si="77"/>
        <v>250.57</v>
      </c>
      <c r="G165" s="84">
        <f t="shared" si="78"/>
        <v>501.14</v>
      </c>
      <c r="H165" s="3" t="s">
        <v>36</v>
      </c>
      <c r="I165" s="16">
        <v>100872</v>
      </c>
    </row>
    <row r="166" spans="1:9" ht="94.5" x14ac:dyDescent="0.25">
      <c r="A166" s="89" t="s">
        <v>358</v>
      </c>
      <c r="B166" s="86" t="s">
        <v>345</v>
      </c>
      <c r="C166" s="27">
        <v>18.62</v>
      </c>
      <c r="D166" s="67" t="s">
        <v>35</v>
      </c>
      <c r="E166" s="68">
        <v>320</v>
      </c>
      <c r="F166" s="37">
        <f t="shared" si="77"/>
        <v>403.64</v>
      </c>
      <c r="G166" s="84">
        <f t="shared" ref="G166" si="79">C166*F166</f>
        <v>7515.7768000000005</v>
      </c>
      <c r="H166" s="90" t="s">
        <v>331</v>
      </c>
      <c r="I166" s="91"/>
    </row>
    <row r="167" spans="1:9" ht="16.5" thickBot="1" x14ac:dyDescent="0.3">
      <c r="A167" s="11"/>
      <c r="B167" s="17" t="s">
        <v>338</v>
      </c>
      <c r="C167" s="18"/>
      <c r="D167" s="18"/>
      <c r="E167" s="18"/>
      <c r="F167" s="18"/>
      <c r="G167" s="57">
        <f>SUM(G159:G166)</f>
        <v>14014.466800000002</v>
      </c>
      <c r="H167" s="32"/>
      <c r="I167" s="34"/>
    </row>
    <row r="168" spans="1:9" ht="15.75" x14ac:dyDescent="0.25">
      <c r="A168" s="7">
        <v>11</v>
      </c>
      <c r="B168" s="97" t="s">
        <v>97</v>
      </c>
      <c r="C168" s="97"/>
      <c r="D168" s="97"/>
      <c r="E168" s="97"/>
      <c r="F168" s="98"/>
      <c r="G168" s="98"/>
      <c r="H168" s="32"/>
      <c r="I168" s="34"/>
    </row>
    <row r="169" spans="1:9" ht="30.75" customHeight="1" x14ac:dyDescent="0.25">
      <c r="A169" s="19" t="s">
        <v>26</v>
      </c>
      <c r="B169" s="12" t="s">
        <v>115</v>
      </c>
      <c r="C169" s="9">
        <v>1347.13</v>
      </c>
      <c r="D169" s="10" t="s">
        <v>11</v>
      </c>
      <c r="E169" s="36">
        <v>1.6</v>
      </c>
      <c r="F169" s="36">
        <f t="shared" ref="F169:F170" si="80">TRUNC(E169*1.2614,2)</f>
        <v>2.0099999999999998</v>
      </c>
      <c r="G169" s="9">
        <f t="shared" ref="G169:G170" si="81">TRUNC(C169*F169,2)</f>
        <v>2707.73</v>
      </c>
      <c r="H169" s="32" t="s">
        <v>36</v>
      </c>
      <c r="I169" s="34">
        <v>88483</v>
      </c>
    </row>
    <row r="170" spans="1:9" ht="30" customHeight="1" x14ac:dyDescent="0.25">
      <c r="A170" s="19" t="s">
        <v>44</v>
      </c>
      <c r="B170" s="12" t="s">
        <v>114</v>
      </c>
      <c r="C170" s="9">
        <v>1347.13</v>
      </c>
      <c r="D170" s="10" t="s">
        <v>11</v>
      </c>
      <c r="E170" s="15">
        <v>5.9</v>
      </c>
      <c r="F170" s="36">
        <f t="shared" si="80"/>
        <v>7.44</v>
      </c>
      <c r="G170" s="9">
        <f t="shared" si="81"/>
        <v>10022.64</v>
      </c>
      <c r="H170" s="32" t="s">
        <v>36</v>
      </c>
      <c r="I170" s="33">
        <v>88489</v>
      </c>
    </row>
    <row r="171" spans="1:9" ht="16.5" thickBot="1" x14ac:dyDescent="0.3">
      <c r="A171" s="11"/>
      <c r="B171" s="17" t="s">
        <v>157</v>
      </c>
      <c r="C171" s="18"/>
      <c r="D171" s="18"/>
      <c r="E171" s="18"/>
      <c r="F171" s="18"/>
      <c r="G171" s="57">
        <f>SUM(G169:G170)</f>
        <v>12730.369999999999</v>
      </c>
      <c r="H171" s="32"/>
      <c r="I171" s="34"/>
    </row>
    <row r="172" spans="1:9" ht="15.75" x14ac:dyDescent="0.25">
      <c r="A172" s="7">
        <v>12</v>
      </c>
      <c r="B172" s="97" t="s">
        <v>108</v>
      </c>
      <c r="C172" s="97"/>
      <c r="D172" s="97"/>
      <c r="E172" s="97"/>
      <c r="F172" s="98"/>
      <c r="G172" s="98"/>
      <c r="H172" s="32"/>
      <c r="I172" s="34"/>
    </row>
    <row r="173" spans="1:9" ht="15.75" customHeight="1" x14ac:dyDescent="0.25">
      <c r="A173" s="19" t="s">
        <v>109</v>
      </c>
      <c r="B173" s="14" t="s">
        <v>332</v>
      </c>
      <c r="C173" s="27">
        <v>7</v>
      </c>
      <c r="D173" s="28" t="s">
        <v>35</v>
      </c>
      <c r="E173" s="36">
        <v>31</v>
      </c>
      <c r="F173" s="36">
        <f t="shared" ref="F173:F177" si="82">TRUNC(E173*1.2614,2)</f>
        <v>39.1</v>
      </c>
      <c r="G173" s="9">
        <f t="shared" ref="G173:G177" si="83">TRUNC(C173*F173,2)</f>
        <v>273.7</v>
      </c>
      <c r="H173" s="32" t="s">
        <v>36</v>
      </c>
      <c r="I173" s="34">
        <v>97599</v>
      </c>
    </row>
    <row r="174" spans="1:9" ht="15.75" customHeight="1" x14ac:dyDescent="0.25">
      <c r="A174" s="19" t="s">
        <v>109</v>
      </c>
      <c r="B174" s="14" t="s">
        <v>334</v>
      </c>
      <c r="C174" s="27">
        <v>5</v>
      </c>
      <c r="D174" s="28" t="s">
        <v>35</v>
      </c>
      <c r="E174" s="36">
        <v>212</v>
      </c>
      <c r="F174" s="36">
        <f t="shared" ref="F174" si="84">TRUNC(E174*1.2614,2)</f>
        <v>267.41000000000003</v>
      </c>
      <c r="G174" s="9">
        <f t="shared" ref="G174" si="85">TRUNC(C174*F174,2)</f>
        <v>1337.05</v>
      </c>
      <c r="H174" s="90" t="s">
        <v>333</v>
      </c>
      <c r="I174" s="91"/>
    </row>
    <row r="175" spans="1:9" ht="15.75" x14ac:dyDescent="0.25">
      <c r="A175" s="19" t="s">
        <v>110</v>
      </c>
      <c r="B175" s="14" t="s">
        <v>113</v>
      </c>
      <c r="C175" s="27">
        <v>3</v>
      </c>
      <c r="D175" s="28" t="s">
        <v>35</v>
      </c>
      <c r="E175" s="15">
        <v>198.85</v>
      </c>
      <c r="F175" s="36">
        <f t="shared" si="82"/>
        <v>250.82</v>
      </c>
      <c r="G175" s="9">
        <f t="shared" si="83"/>
        <v>752.46</v>
      </c>
      <c r="H175" s="32" t="s">
        <v>36</v>
      </c>
      <c r="I175" s="33">
        <v>101909</v>
      </c>
    </row>
    <row r="176" spans="1:9" ht="16.5" customHeight="1" x14ac:dyDescent="0.25">
      <c r="A176" s="19" t="s">
        <v>111</v>
      </c>
      <c r="B176" s="12" t="s">
        <v>124</v>
      </c>
      <c r="C176" s="27">
        <v>3</v>
      </c>
      <c r="D176" s="28" t="s">
        <v>35</v>
      </c>
      <c r="E176" s="36">
        <v>56</v>
      </c>
      <c r="F176" s="36">
        <f t="shared" si="82"/>
        <v>70.63</v>
      </c>
      <c r="G176" s="9">
        <f t="shared" si="83"/>
        <v>211.89</v>
      </c>
      <c r="H176" s="90" t="s">
        <v>347</v>
      </c>
      <c r="I176" s="91"/>
    </row>
    <row r="177" spans="1:23" ht="29.25" customHeight="1" x14ac:dyDescent="0.25">
      <c r="A177" s="19" t="s">
        <v>112</v>
      </c>
      <c r="B177" s="12" t="s">
        <v>330</v>
      </c>
      <c r="C177" s="27">
        <v>33</v>
      </c>
      <c r="D177" s="46" t="s">
        <v>35</v>
      </c>
      <c r="E177" s="53">
        <v>19</v>
      </c>
      <c r="F177" s="36">
        <f t="shared" si="82"/>
        <v>23.96</v>
      </c>
      <c r="G177" s="9">
        <f t="shared" si="83"/>
        <v>790.68</v>
      </c>
      <c r="H177" s="47" t="s">
        <v>123</v>
      </c>
      <c r="I177" s="39">
        <v>37539</v>
      </c>
    </row>
    <row r="178" spans="1:23" ht="16.5" thickBot="1" x14ac:dyDescent="0.3">
      <c r="A178" s="11"/>
      <c r="B178" s="17" t="s">
        <v>158</v>
      </c>
      <c r="C178" s="18"/>
      <c r="D178" s="18"/>
      <c r="E178" s="18"/>
      <c r="F178" s="18"/>
      <c r="G178" s="57">
        <f>SUM(G173:G177)</f>
        <v>3365.7799999999997</v>
      </c>
      <c r="H178" s="32"/>
      <c r="I178" s="34"/>
    </row>
    <row r="179" spans="1:23" s="51" customFormat="1" ht="13.5" customHeight="1" x14ac:dyDescent="0.25">
      <c r="A179" s="93" t="s">
        <v>274</v>
      </c>
      <c r="B179" s="93"/>
      <c r="C179" s="93"/>
      <c r="D179" s="93"/>
      <c r="E179" s="93"/>
      <c r="F179" s="95">
        <f>SUM(G178+G171+G167+G157+G132+G116+G109+G93+G79+G72+G32+G10)</f>
        <v>643253.72019999998</v>
      </c>
      <c r="G179" s="95"/>
      <c r="H179" s="82"/>
      <c r="I179" s="52"/>
      <c r="J179" s="52"/>
      <c r="K179" s="52"/>
      <c r="L179" s="52"/>
      <c r="M179" s="52"/>
      <c r="N179" s="52"/>
      <c r="O179" s="52"/>
      <c r="P179" s="52"/>
      <c r="Q179" s="52"/>
      <c r="R179" s="52"/>
      <c r="S179" s="52"/>
      <c r="T179" s="52"/>
      <c r="U179" s="52"/>
      <c r="V179" s="52"/>
      <c r="W179" s="52"/>
    </row>
    <row r="180" spans="1:23" ht="7.5" customHeight="1" x14ac:dyDescent="0.25">
      <c r="A180" s="94"/>
      <c r="B180" s="94"/>
      <c r="C180" s="94"/>
      <c r="D180" s="94"/>
      <c r="E180" s="94"/>
      <c r="F180" s="96"/>
      <c r="G180" s="96"/>
      <c r="H180" s="32"/>
      <c r="I180" s="32"/>
    </row>
    <row r="181" spans="1:23" ht="15.75" x14ac:dyDescent="0.25">
      <c r="A181" s="43"/>
      <c r="B181" s="49" t="s">
        <v>159</v>
      </c>
      <c r="C181" s="44"/>
      <c r="D181" s="44"/>
      <c r="E181" s="44"/>
      <c r="F181" s="44"/>
      <c r="G181" s="45"/>
      <c r="H181" s="32"/>
      <c r="I181" s="34"/>
    </row>
    <row r="182" spans="1:23" ht="15.75" x14ac:dyDescent="0.25">
      <c r="A182" s="43"/>
      <c r="B182" s="49"/>
      <c r="C182" s="44"/>
      <c r="D182" s="44"/>
      <c r="E182" s="44"/>
      <c r="F182" s="44"/>
      <c r="G182" s="45"/>
      <c r="H182" s="32"/>
      <c r="I182" s="34"/>
    </row>
    <row r="183" spans="1:23" ht="15.75" x14ac:dyDescent="0.25">
      <c r="A183" s="43"/>
      <c r="B183" s="50" t="s">
        <v>134</v>
      </c>
      <c r="C183" s="44"/>
      <c r="D183" s="49" t="s">
        <v>160</v>
      </c>
      <c r="E183" s="44"/>
      <c r="F183" s="44"/>
      <c r="G183" s="45"/>
      <c r="H183" s="3"/>
      <c r="I183" s="16"/>
    </row>
    <row r="184" spans="1:23" ht="15.75" x14ac:dyDescent="0.25">
      <c r="A184" s="92" t="s">
        <v>161</v>
      </c>
      <c r="B184" s="92"/>
      <c r="C184" s="92"/>
      <c r="D184" s="92"/>
      <c r="E184" s="92"/>
      <c r="F184" s="92"/>
      <c r="G184" s="92"/>
      <c r="H184" s="92"/>
      <c r="I184" s="16"/>
    </row>
  </sheetData>
  <mergeCells count="62">
    <mergeCell ref="H36:I36"/>
    <mergeCell ref="H51:I51"/>
    <mergeCell ref="H52:I52"/>
    <mergeCell ref="H67:I67"/>
    <mergeCell ref="C1:G4"/>
    <mergeCell ref="B11:G11"/>
    <mergeCell ref="E6:E7"/>
    <mergeCell ref="G6:G7"/>
    <mergeCell ref="B8:G8"/>
    <mergeCell ref="F6:F7"/>
    <mergeCell ref="A1:B1"/>
    <mergeCell ref="H100:I100"/>
    <mergeCell ref="H107:I107"/>
    <mergeCell ref="B110:G110"/>
    <mergeCell ref="H5:I8"/>
    <mergeCell ref="H108:I108"/>
    <mergeCell ref="B33:G33"/>
    <mergeCell ref="B94:G94"/>
    <mergeCell ref="B73:G73"/>
    <mergeCell ref="B80:G80"/>
    <mergeCell ref="H74:I74"/>
    <mergeCell ref="H75:I75"/>
    <mergeCell ref="H95:I95"/>
    <mergeCell ref="H17:I17"/>
    <mergeCell ref="H21:I21"/>
    <mergeCell ref="H22:I22"/>
    <mergeCell ref="H76:I76"/>
    <mergeCell ref="B133:G133"/>
    <mergeCell ref="H166:I166"/>
    <mergeCell ref="B158:G158"/>
    <mergeCell ref="B117:G117"/>
    <mergeCell ref="H156:I156"/>
    <mergeCell ref="H126:I126"/>
    <mergeCell ref="H127:I127"/>
    <mergeCell ref="H129:I129"/>
    <mergeCell ref="A184:H184"/>
    <mergeCell ref="A179:E180"/>
    <mergeCell ref="F179:G180"/>
    <mergeCell ref="B168:G168"/>
    <mergeCell ref="B172:G172"/>
    <mergeCell ref="H176:I176"/>
    <mergeCell ref="H77:I77"/>
    <mergeCell ref="H96:I96"/>
    <mergeCell ref="H97:I97"/>
    <mergeCell ref="H98:I98"/>
    <mergeCell ref="H99:I99"/>
    <mergeCell ref="H101:I101"/>
    <mergeCell ref="H102:I102"/>
    <mergeCell ref="H103:I103"/>
    <mergeCell ref="H104:I104"/>
    <mergeCell ref="H105:I105"/>
    <mergeCell ref="H106:I106"/>
    <mergeCell ref="H115:I115"/>
    <mergeCell ref="H123:I123"/>
    <mergeCell ref="H124:I124"/>
    <mergeCell ref="H125:I125"/>
    <mergeCell ref="H114:I114"/>
    <mergeCell ref="H130:I130"/>
    <mergeCell ref="H131:I131"/>
    <mergeCell ref="H128:I128"/>
    <mergeCell ref="H155:I155"/>
    <mergeCell ref="H174:I174"/>
  </mergeCells>
  <pageMargins left="0.25" right="0.25" top="0.75" bottom="0.75" header="0.3" footer="0.3"/>
  <pageSetup paperSize="9" scale="78" fitToWidth="0" orientation="landscape" r:id="rId1"/>
  <rowBreaks count="1" manualBreakCount="1">
    <brk id="62"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Sheet1</vt:lpstr>
      <vt:lpstr>Sheet2</vt:lpstr>
      <vt:lpstr>Sheet3</vt:lpstr>
      <vt:lpstr>Sheet1!Area_de_impressao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Luiz</dc:creator>
  <cp:lastModifiedBy>Microsoft</cp:lastModifiedBy>
  <cp:lastPrinted>2021-03-30T11:28:18Z</cp:lastPrinted>
  <dcterms:created xsi:type="dcterms:W3CDTF">2017-05-15T18:19:01Z</dcterms:created>
  <dcterms:modified xsi:type="dcterms:W3CDTF">2021-08-27T00:11:27Z</dcterms:modified>
</cp:coreProperties>
</file>