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ções\2021\EDITAIS\49-TP REFEITORIO EMEF ADOLPHO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Sheet1!$A$1:$I$172</definedName>
  </definedNames>
  <calcPr calcId="181029"/>
</workbook>
</file>

<file path=xl/calcChain.xml><?xml version="1.0" encoding="utf-8"?>
<calcChain xmlns="http://schemas.openxmlformats.org/spreadsheetml/2006/main">
  <c r="F163" i="1" l="1"/>
  <c r="G163" i="1" s="1"/>
  <c r="F160" i="1"/>
  <c r="G160" i="1" s="1"/>
  <c r="F159" i="1"/>
  <c r="G159" i="1" s="1"/>
  <c r="F158" i="1"/>
  <c r="G158" i="1" s="1"/>
  <c r="F157" i="1"/>
  <c r="G157" i="1" s="1"/>
  <c r="F156" i="1"/>
  <c r="G156" i="1" s="1"/>
  <c r="F153" i="1"/>
  <c r="G153" i="1" s="1"/>
  <c r="F152" i="1"/>
  <c r="G152" i="1" s="1"/>
  <c r="F151" i="1"/>
  <c r="G151" i="1" s="1"/>
  <c r="G145" i="1"/>
  <c r="F145" i="1"/>
  <c r="F144" i="1"/>
  <c r="G144" i="1" s="1"/>
  <c r="G143" i="1"/>
  <c r="F143" i="1"/>
  <c r="F142" i="1"/>
  <c r="G142" i="1" s="1"/>
  <c r="G141" i="1"/>
  <c r="F141" i="1"/>
  <c r="F140" i="1"/>
  <c r="G140" i="1" s="1"/>
  <c r="F137" i="1"/>
  <c r="G137" i="1" s="1"/>
  <c r="F136" i="1"/>
  <c r="G136" i="1" s="1"/>
  <c r="F135" i="1"/>
  <c r="G135" i="1" s="1"/>
  <c r="F134" i="1"/>
  <c r="G134" i="1" s="1"/>
  <c r="F133" i="1"/>
  <c r="G133" i="1" s="1"/>
  <c r="F130" i="1"/>
  <c r="G130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4" i="1"/>
  <c r="G114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3" i="1"/>
  <c r="G103" i="1" s="1"/>
  <c r="F102" i="1"/>
  <c r="G102" i="1" s="1"/>
  <c r="F101" i="1"/>
  <c r="G101" i="1" s="1"/>
  <c r="F100" i="1"/>
  <c r="G100" i="1" s="1"/>
  <c r="F96" i="1"/>
  <c r="G96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3" i="1"/>
  <c r="G83" i="1" s="1"/>
  <c r="F82" i="1"/>
  <c r="G82" i="1" s="1"/>
  <c r="F81" i="1"/>
  <c r="G81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67" i="1"/>
  <c r="G67" i="1" s="1"/>
  <c r="F66" i="1"/>
  <c r="G66" i="1" s="1"/>
  <c r="F65" i="1"/>
  <c r="G65" i="1" s="1"/>
  <c r="F64" i="1"/>
  <c r="G64" i="1" s="1"/>
  <c r="F63" i="1"/>
  <c r="G63" i="1" s="1"/>
  <c r="F60" i="1"/>
  <c r="G60" i="1" s="1"/>
  <c r="F58" i="1"/>
  <c r="G58" i="1" s="1"/>
  <c r="F57" i="1"/>
  <c r="G57" i="1" s="1"/>
  <c r="F56" i="1"/>
  <c r="G56" i="1" s="1"/>
  <c r="F55" i="1"/>
  <c r="G55" i="1" s="1"/>
  <c r="F51" i="1"/>
  <c r="G51" i="1" s="1"/>
  <c r="F50" i="1"/>
  <c r="G50" i="1" s="1"/>
  <c r="F47" i="1"/>
  <c r="G47" i="1" s="1"/>
  <c r="F46" i="1"/>
  <c r="G46" i="1" s="1"/>
  <c r="F45" i="1"/>
  <c r="G45" i="1" s="1"/>
  <c r="F44" i="1"/>
  <c r="G44" i="1" s="1"/>
  <c r="F43" i="1"/>
  <c r="G43" i="1" s="1"/>
  <c r="F40" i="1"/>
  <c r="G40" i="1" s="1"/>
  <c r="G39" i="1"/>
  <c r="F38" i="1"/>
  <c r="G38" i="1" s="1"/>
  <c r="F37" i="1"/>
  <c r="G37" i="1" s="1"/>
  <c r="F36" i="1"/>
  <c r="G36" i="1" s="1"/>
  <c r="F35" i="1"/>
  <c r="G35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G11" i="1"/>
  <c r="F11" i="1"/>
  <c r="G61" i="1" l="1"/>
  <c r="G48" i="1"/>
  <c r="G164" i="1"/>
  <c r="G161" i="1"/>
  <c r="G154" i="1"/>
  <c r="G52" i="1"/>
  <c r="G165" i="1" l="1"/>
  <c r="G68" i="1" l="1"/>
  <c r="G30" i="1" l="1"/>
  <c r="G21" i="1"/>
  <c r="G31" i="1" l="1"/>
  <c r="G146" i="1" l="1"/>
  <c r="G131" i="1"/>
  <c r="G104" i="1" l="1"/>
  <c r="G138" i="1" l="1"/>
  <c r="G128" i="1"/>
  <c r="G112" i="1"/>
  <c r="G115" i="1"/>
  <c r="G97" i="1"/>
  <c r="G84" i="1" l="1"/>
  <c r="G78" i="1"/>
  <c r="G94" i="1"/>
  <c r="G41" i="1"/>
  <c r="G69" i="1" s="1"/>
  <c r="G98" i="1" l="1"/>
  <c r="G12" i="1"/>
  <c r="F147" i="1" l="1"/>
  <c r="G168" i="1" s="1"/>
</calcChain>
</file>

<file path=xl/sharedStrings.xml><?xml version="1.0" encoding="utf-8"?>
<sst xmlns="http://schemas.openxmlformats.org/spreadsheetml/2006/main" count="484" uniqueCount="301">
  <si>
    <t>PLANILHA ORÇAMENTÁRIA</t>
  </si>
  <si>
    <t>Local:</t>
  </si>
  <si>
    <t>Item</t>
  </si>
  <si>
    <t>Descrição</t>
  </si>
  <si>
    <t>Quant</t>
  </si>
  <si>
    <t>un</t>
  </si>
  <si>
    <t>Unitário</t>
  </si>
  <si>
    <t>Total</t>
  </si>
  <si>
    <t>1.1</t>
  </si>
  <si>
    <t>m</t>
  </si>
  <si>
    <t>2.1</t>
  </si>
  <si>
    <t>m²</t>
  </si>
  <si>
    <t>3.1</t>
  </si>
  <si>
    <t>3.2</t>
  </si>
  <si>
    <t>4.1</t>
  </si>
  <si>
    <t>5.1</t>
  </si>
  <si>
    <t>5.2</t>
  </si>
  <si>
    <t>7.1</t>
  </si>
  <si>
    <t>7.2</t>
  </si>
  <si>
    <t>Obra:</t>
  </si>
  <si>
    <t>Proprietário:</t>
  </si>
  <si>
    <t>3.3</t>
  </si>
  <si>
    <t>4.2</t>
  </si>
  <si>
    <t>6.1</t>
  </si>
  <si>
    <t>8.1</t>
  </si>
  <si>
    <t>10.1</t>
  </si>
  <si>
    <t>11.1</t>
  </si>
  <si>
    <t>SERVIÇOS INICIAIS</t>
  </si>
  <si>
    <t>FUNDAÇÕES</t>
  </si>
  <si>
    <t>m³</t>
  </si>
  <si>
    <t>Impermeabilização viga  baldrame com hidroasfalto em 4 demãos cruzadas</t>
  </si>
  <si>
    <t>REVESTIMENTOS</t>
  </si>
  <si>
    <t>2.2</t>
  </si>
  <si>
    <t>4.3</t>
  </si>
  <si>
    <t>PISOS</t>
  </si>
  <si>
    <t>5.3</t>
  </si>
  <si>
    <t>7.3</t>
  </si>
  <si>
    <t>u n</t>
  </si>
  <si>
    <t>11.5</t>
  </si>
  <si>
    <t>sinapi</t>
  </si>
  <si>
    <t>kg</t>
  </si>
  <si>
    <t>9.3</t>
  </si>
  <si>
    <t>9.6</t>
  </si>
  <si>
    <t>9.7</t>
  </si>
  <si>
    <t>9.8</t>
  </si>
  <si>
    <t>9.9</t>
  </si>
  <si>
    <t>9.10</t>
  </si>
  <si>
    <t>11.2</t>
  </si>
  <si>
    <t>11.3</t>
  </si>
  <si>
    <t>11.4</t>
  </si>
  <si>
    <t>Luminária de emergência 30leds autonomia min 1hora</t>
  </si>
  <si>
    <t>orçamento sem desoneração</t>
  </si>
  <si>
    <t>Material                                            +                                    Maõ de Obra                    C/BDI 26,14%</t>
  </si>
  <si>
    <t>Material                                            +                                    Maõ de Obra                    SEM BDI</t>
  </si>
  <si>
    <t>cj</t>
  </si>
  <si>
    <t>2.1.1</t>
  </si>
  <si>
    <t>2.1.2</t>
  </si>
  <si>
    <t>2.1.3</t>
  </si>
  <si>
    <t>2.1.4</t>
  </si>
  <si>
    <t>2.1.5</t>
  </si>
  <si>
    <t>Escavação manual de solo superficial em vala profundidade 50cm para viga de fundação com previsão de forma</t>
  </si>
  <si>
    <t>2.2.1</t>
  </si>
  <si>
    <t>2.2.2</t>
  </si>
  <si>
    <t>2.2.3</t>
  </si>
  <si>
    <t>2.2.4</t>
  </si>
  <si>
    <t>Locação convencional de obra utilizando gabarito de tabuas corridas pontaleteadas a cada dois metros</t>
  </si>
  <si>
    <t>Fornecimento de concreto e concretagem de vigas baldrames fck 30mpa com uso de bomba, lançamento e adensamento</t>
  </si>
  <si>
    <t>Fornecimento, dobra, montagem de armação de viga convencional de concreto armado utilizando aço ca50 -12,50mm</t>
  </si>
  <si>
    <t>Fornecimento, dobra, montagem de armação de viga convencional de concreto armado utilizando aço ca50 -10.00mm</t>
  </si>
  <si>
    <t>Fornecimento, dobra, montagem de armação de viga convencional de concreto armado utilizando aço ca50 -8.00mm</t>
  </si>
  <si>
    <t>Fornecimento, dobra, montagem de armação de viga convencional de concreto armado utilizando aço ca60 -5.00mm</t>
  </si>
  <si>
    <t>2.2.5</t>
  </si>
  <si>
    <t>2.2.6</t>
  </si>
  <si>
    <t>3.1.1</t>
  </si>
  <si>
    <t>Fabricação, fornecimento, montagem, escoramento e desmontagem de formas de pilares em madeira serrada 25mm</t>
  </si>
  <si>
    <t>Fornecimento, dobra, montagem de armação de pilar convencional de concreto armado utilizando aço ca50 -12,50mm</t>
  </si>
  <si>
    <t>Fornecimento de concreto e concretagem de pilares fck 30mpa com uso de bomba, lançamento e adensamento</t>
  </si>
  <si>
    <t>3.2.1</t>
  </si>
  <si>
    <t>Fabricação, fornecimento, montagem, escoramento e desmontagem de formas de vigas em madeira serrada 25mm</t>
  </si>
  <si>
    <t>Fornecimento, dobra, montagem de armação de pilar convencional de concreto armado utilizando aço ca60 -5.00mm</t>
  </si>
  <si>
    <t xml:space="preserve">Fornecimento, montagem, escoramento e desmontagem de laje premoldada , unidirecional, biapoiada, para piso, enchimento em cerâmica, vigota convencional incluindo armação e concreto fck </t>
  </si>
  <si>
    <t>3.3.1</t>
  </si>
  <si>
    <t>3.1.2</t>
  </si>
  <si>
    <t>3.1.3</t>
  </si>
  <si>
    <t>3.1.4</t>
  </si>
  <si>
    <t>3.1.5</t>
  </si>
  <si>
    <t>3.4</t>
  </si>
  <si>
    <t>3.4.1</t>
  </si>
  <si>
    <t>3.5</t>
  </si>
  <si>
    <t>ESTRUTURAS DE CONCRETO ARMADO e ALVENARIAS</t>
  </si>
  <si>
    <t>3.3.2</t>
  </si>
  <si>
    <t>SUBTOTAL 2.2 VIGAS DE FUNDAÇÃO</t>
  </si>
  <si>
    <t>COBERTURA</t>
  </si>
  <si>
    <t>4.4</t>
  </si>
  <si>
    <t>4.5</t>
  </si>
  <si>
    <t>4.6</t>
  </si>
  <si>
    <t>SUB TOTAL  4. Cobertura</t>
  </si>
  <si>
    <t>calha em chapa metálica 24 galvanizada corte 90cm , incluso fornecimento, fabricação, içamento, instalação e vedação</t>
  </si>
  <si>
    <t>4.7</t>
  </si>
  <si>
    <t>rufo - algerosa em chapa metálica 24 galvanizada corte 25cm , incluso fornecimento, fabricação, içamento, instalação e vedação</t>
  </si>
  <si>
    <t>cobertura (telhamento) com telha de fibrocimento 6mm, com recobrimento lateral de 1/4 de onda para telhado com inclinação maior que 10°, inclusive içamento vertical, montagem, cortes e fixação, incluso também acessórios de fixação.</t>
  </si>
  <si>
    <t>cumeeira para cobertura (telhamento) em fibrocimento 6mm, inclusive içamento vertical, montagem, cortes e fixação, incluso também acessórios de fixação.</t>
  </si>
  <si>
    <t>5.1.1</t>
  </si>
  <si>
    <t>5.1.2</t>
  </si>
  <si>
    <t>m2</t>
  </si>
  <si>
    <t>5.2.1</t>
  </si>
  <si>
    <t>5.3.1</t>
  </si>
  <si>
    <t>impermeabilização sobre contrapiso do térreo</t>
  </si>
  <si>
    <t xml:space="preserve">rodapé cerâmico l=7cm </t>
  </si>
  <si>
    <t>6.2</t>
  </si>
  <si>
    <t>6.3</t>
  </si>
  <si>
    <t>6.4</t>
  </si>
  <si>
    <t>INSTALAÇÕES DE ÁGUA</t>
  </si>
  <si>
    <t>7.4</t>
  </si>
  <si>
    <t>7.5</t>
  </si>
  <si>
    <t>7.6</t>
  </si>
  <si>
    <t>INSTALAÇÕES DE ESGOTO AGUA SERVIDA E CLOACAL</t>
  </si>
  <si>
    <t>INSTALAÇÕES ELÉTRICAS E AR CONDICIONADO</t>
  </si>
  <si>
    <t>INSTALAÇÕES ÁGUAS PLUVIAIS PISO TERREO</t>
  </si>
  <si>
    <t>PINTURAS</t>
  </si>
  <si>
    <t>pingadeiras l=24cm</t>
  </si>
  <si>
    <t>calçadas externas</t>
  </si>
  <si>
    <t xml:space="preserve">tubo de água soldável d=25mm incluindo conexões </t>
  </si>
  <si>
    <t>tubo de água soldável d=32mm incluindo conexões</t>
  </si>
  <si>
    <t>caixa dágua de fibra 1000litros</t>
  </si>
  <si>
    <t>boia metálica 3/4x25mm incluso flanges</t>
  </si>
  <si>
    <t xml:space="preserve">tubo esgoto pvc 40mm incluindo conexões </t>
  </si>
  <si>
    <t xml:space="preserve">tubo esgoto pluvial pvc 100mm incluindo conexões </t>
  </si>
  <si>
    <t>eletroduto 3/4" corrugado reforçado</t>
  </si>
  <si>
    <t xml:space="preserve">caixas 2x4 de pvc orelha metalica de embutir em alvenaria </t>
  </si>
  <si>
    <t>cabo isolado flexível 750v 2,5mm²</t>
  </si>
  <si>
    <t>cabo isolado flexível 750v 4,0mm²</t>
  </si>
  <si>
    <t>cabo isolado flexível 750v 6,0mm²</t>
  </si>
  <si>
    <t>tomada simples embutir com acabamento</t>
  </si>
  <si>
    <t>interruptor triplo embutir com acabamento</t>
  </si>
  <si>
    <t>9.11</t>
  </si>
  <si>
    <t>PPCI</t>
  </si>
  <si>
    <t>12.1</t>
  </si>
  <si>
    <t>12.2</t>
  </si>
  <si>
    <t>12.3</t>
  </si>
  <si>
    <t>12.4</t>
  </si>
  <si>
    <t>12.5</t>
  </si>
  <si>
    <t>Extintor  de incêndio portátil de pó quimico seco (PQS) tipo ABC 4kg</t>
  </si>
  <si>
    <t>pintura de paredes externas, internas e forros rebocadas com s/tinta acrílica semi brilho 3 demãos</t>
  </si>
  <si>
    <t>pintura de paredes internas, externas e forros rebocados com selador acrílico 1 demão</t>
  </si>
  <si>
    <t>COT 09</t>
  </si>
  <si>
    <t>COT 10</t>
  </si>
  <si>
    <t>COT 11</t>
  </si>
  <si>
    <t>COT 16</t>
  </si>
  <si>
    <t>COT 18</t>
  </si>
  <si>
    <t>sinapi-I</t>
  </si>
  <si>
    <t>ponto incluindo caixa completa para sistema de ar condicionado com entrada de energia e drenagem de água, de embutir, incluindo tubos de drenagem e tubos de cobre com isolamento e instalações</t>
  </si>
  <si>
    <t>caixa metálica cd de embutir para 12 disjuntores com tampa incluindo disjuntores e instalações</t>
  </si>
  <si>
    <t>sinapi - I</t>
  </si>
  <si>
    <t>sinalização de segurança contra incêndio e pânico em pvc,  conforme projeto prevenção contra incêndio e ABNT NBR 13434-2:2004 medindo 300x150mm forma retangular, fundo verde, pictorama fotoluminescente e borda fotoluminescente</t>
  </si>
  <si>
    <t>sinalização de segurança contra incêndio e pânico em pvc,  conforme projeto prevenção contra incêndio e ABNT NBR 13434-2:2004 medindo 200x200mm forma retangular, fundo vermelho,  pictorama fotoluminescente e borda fotoluminescente</t>
  </si>
  <si>
    <t>sinalização de segurança contra incêndio e pânico em pvc,  conforme projeto prevenção contra incêndio e ABNT NBR 13434-2:2004 medindo 200x150mm forma retangular, fundo vermelho,  pictorama fotoluminescente e borda fotoluminescente</t>
  </si>
  <si>
    <t>sinalização de solo através de pintura epóxi no piso sob os extintores</t>
  </si>
  <si>
    <t>13.1</t>
  </si>
  <si>
    <t>13.2</t>
  </si>
  <si>
    <t>Fabricação, fornecimento, montagem e desmontagem de formas de sapatas em madeira serrada 25mm , 1 utilização</t>
  </si>
  <si>
    <t>Fornecimento, dobra, montagem de armação de sapata de concreto armado utilizando aço ca50 -10.00mm</t>
  </si>
  <si>
    <t>Fornecimento de concreto e concretagem de sapatas fck 30mpa com uso de bomba, lançamento e adensamento</t>
  </si>
  <si>
    <t>concreto ciclópico</t>
  </si>
  <si>
    <t>alvenaria de embasamento</t>
  </si>
  <si>
    <t>Alvenaria de vedação de blocos cerâmicos furados na horizontal, espessura de 14cm , bloco deitado, de paredes com área líquida maior ou igual a 6m², com poucas aberturas prevalecendoparedes sem, com argamassa de assentamento preparada em betoneira. incluindo vergas e contravergas</t>
  </si>
  <si>
    <t>tubo pluvial de descida em chapa galvanizada retangular soldada 10x25cm corte de 70cm, fornecido e instalado, fixado através de abraçadeiras rigidas de metal nas posições corretas</t>
  </si>
  <si>
    <t>chapisco sobre pilares, vigas, alvenarias e lajes</t>
  </si>
  <si>
    <t>soleiras l=20cm</t>
  </si>
  <si>
    <t>registro esfera metal com acab bruto 3/4" x 25mm incluindo conexões</t>
  </si>
  <si>
    <t>registro met gaveta com acab bruto 1" x 32mm incluindo conexões</t>
  </si>
  <si>
    <t xml:space="preserve">tubo de água soldável d=25mm incluindo conexões para drenagem de águas do sistema de ar condicionado </t>
  </si>
  <si>
    <t>m ²</t>
  </si>
  <si>
    <t>12.6</t>
  </si>
  <si>
    <t>COT 02</t>
  </si>
  <si>
    <t>VIGAS DE FUNDAÇÃO</t>
  </si>
  <si>
    <t>COT 03</t>
  </si>
  <si>
    <t>EDGAR FERNANDO SCHULTZ</t>
  </si>
  <si>
    <t>Ampliação (refeitório) e Melhorias EMEF Adolpho Sebastiany</t>
  </si>
  <si>
    <t>Município de Sobradinho</t>
  </si>
  <si>
    <t xml:space="preserve">SAPATAS </t>
  </si>
  <si>
    <t>2.2.7</t>
  </si>
  <si>
    <t>PILARES e ALVENARIAS DE TIJOLOS MACIÇOS DO SUBSOLO</t>
  </si>
  <si>
    <t>3.2.2</t>
  </si>
  <si>
    <t>3.2.3</t>
  </si>
  <si>
    <t>3.2.4</t>
  </si>
  <si>
    <t>3.2.5</t>
  </si>
  <si>
    <t>3.5.1</t>
  </si>
  <si>
    <t>3.5.2</t>
  </si>
  <si>
    <t>3.5.3</t>
  </si>
  <si>
    <t>3.5.4</t>
  </si>
  <si>
    <t>3.5.5</t>
  </si>
  <si>
    <t>Fabricação, fornecimento, içamento vertical, montagem, escoramento e travamento de estrutura metálica duas águas, para telhados com cobertura de telhas fibrocimento 6mm</t>
  </si>
  <si>
    <t>lastro de brita 5cm para base de contrapiso subsolo</t>
  </si>
  <si>
    <t>CHAPISCO, EMBOÇO E REBOCO incluinso paredes, pilares, vigas e lajes de forro do subsolo</t>
  </si>
  <si>
    <t>piso cerâmico porcelanatto 60x60 1°pavimento</t>
  </si>
  <si>
    <t>regularização sobre contrapiso térreo + 1º pavimento</t>
  </si>
  <si>
    <t>contrapiso/regularização de 5cm piso subsolo e circulação</t>
  </si>
  <si>
    <t>porta externa metálica de abrir 90x210 (medida da folha)</t>
  </si>
  <si>
    <t xml:space="preserve">janela basculante cantoneira reforçada medindo 2,00x1,40 incluindo vidro 4mm </t>
  </si>
  <si>
    <t>janela em madeira mdf revestido de melamínico (fórmica) fosca na cor branca  com vidros temperados 8mm de correr medindo 2,00x1,40m para passa prato</t>
  </si>
  <si>
    <t>janela em madeira mdf revestido de melamínico (fórmica) fosca na cor branca  com vidro temperado 8mm de abrir para dentro da cozinha medindo 0,90x0,70m para passa prato</t>
  </si>
  <si>
    <t>pintura de marcos de portas de ferro com fundo zarcão para metal em uma demão</t>
  </si>
  <si>
    <t>pintura de esquadrias (janelas ) basculantes com 3 demãos com pistola de ar comprimido com tinta esmalte sintético branco alto brilho</t>
  </si>
  <si>
    <t>pintura de marcos de portas de metal com tinta esmalte sintético branco em três demãos com pistola de ar comprimido</t>
  </si>
  <si>
    <t>AMPLIAÇÃO - REFEITÓRIO</t>
  </si>
  <si>
    <t>MELHORIAS</t>
  </si>
  <si>
    <t>ADEQUAÇÃO DO ACESSO PRINCIPAL</t>
  </si>
  <si>
    <t>PISO EM CONCRETO DESEMPENADO MECÂNICAMENTE NO ACESSO E PATIO COBERTO</t>
  </si>
  <si>
    <t>alvenaria de tijolos maciços</t>
  </si>
  <si>
    <t>aterro apiloado</t>
  </si>
  <si>
    <t>piso em concreto desempenado mecânicamente</t>
  </si>
  <si>
    <t>corrimão padrao NBR9050 em tubos metálicos pintados e fixados</t>
  </si>
  <si>
    <t>vb</t>
  </si>
  <si>
    <t>remoção, reposicionamento, instalação e complementação das cercas de pvc existentes</t>
  </si>
  <si>
    <t>remoção, reposicionamento, instalação e complementações do portão de correr em pvc existente</t>
  </si>
  <si>
    <t>remoção, reposicionamento, instalação e complementações das alvenarias de pedras de basalto existentes</t>
  </si>
  <si>
    <t>luminaria led sobrepor cor branco spot duplo com duas lampadas cada de 25w de led totalizando em cada ponto 50w</t>
  </si>
  <si>
    <t>demolições, remoção e adequação do antigo telhado sobre a cozinha existente para posterior  levantamento de alvenarias , rebocos, instalação de tesoura metálica e nova cobertura</t>
  </si>
  <si>
    <t>15.1</t>
  </si>
  <si>
    <t>14.1</t>
  </si>
  <si>
    <t>14.2</t>
  </si>
  <si>
    <t>14.3</t>
  </si>
  <si>
    <t>14.4</t>
  </si>
  <si>
    <t>14.5</t>
  </si>
  <si>
    <t>13.3</t>
  </si>
  <si>
    <t>Rua Fernando Ferrari, 393 - bairro Vera Cruz</t>
  </si>
  <si>
    <t>2.1.6</t>
  </si>
  <si>
    <t>SUBTOTAL 2. FUNDAÇÕES</t>
  </si>
  <si>
    <t>SUB TOTAL  1. SERVIÇOS INICIAIS</t>
  </si>
  <si>
    <t>SUBTOTAL 2.1 SAPATAS</t>
  </si>
  <si>
    <t>PILARES SUBSOLO OU NIVEL TERREO OU 1º PAVIMENTO</t>
  </si>
  <si>
    <t>ALVENARIAS DO SUBSOLO OU NIVEL TERREO OU 1º PAVIMENTO</t>
  </si>
  <si>
    <t>VIGAS DO SUBSOLO OU NIVEL TERREO OU 1º PAVIMENTO</t>
  </si>
  <si>
    <t>PILARES e ALVENARIAS DO 2º PAVIMENTO</t>
  </si>
  <si>
    <t>PILARES DO 2º PAVIMENTO</t>
  </si>
  <si>
    <t>ALVENARIAS DO 2º PAVIMENTO</t>
  </si>
  <si>
    <t>VIGAS DE 2° PAVIMENTO</t>
  </si>
  <si>
    <t>5.2.2</t>
  </si>
  <si>
    <t>5.2.3</t>
  </si>
  <si>
    <t>5.2.4</t>
  </si>
  <si>
    <t>5.2.5</t>
  </si>
  <si>
    <t>5.2.6</t>
  </si>
  <si>
    <t>5.2.7</t>
  </si>
  <si>
    <t>5.2.8</t>
  </si>
  <si>
    <t>SUBTOTAL 5. REVESTIMENTOS</t>
  </si>
  <si>
    <t>SUBTOTAL 5.1 CHAPISCO, EMBOÇO, REBOCO</t>
  </si>
  <si>
    <t>SUBTOTAL 5.2 PISOS</t>
  </si>
  <si>
    <t>SUBTOTAL 5.3 FORRO</t>
  </si>
  <si>
    <t>ESQUADRIAS 2º PAVIMENTO</t>
  </si>
  <si>
    <t>SUB TOTAL  7. INSTALAÇÕES DE ÁGUA</t>
  </si>
  <si>
    <t>SUB TOTAL  8. INSTALAÇÕES DE ESGOTO</t>
  </si>
  <si>
    <t>9.1</t>
  </si>
  <si>
    <t>9.2</t>
  </si>
  <si>
    <t>9.4</t>
  </si>
  <si>
    <t>9.5</t>
  </si>
  <si>
    <t>SUB TOTAL  9. INSTALAÇÕES ELÉTRICAS E AR CONDICIONADO</t>
  </si>
  <si>
    <t>SUB TOTAL  10. INSTALAÇÕES DE AGUAS PLUVIAIS</t>
  </si>
  <si>
    <t>SUB TOTAL  11. PINTURAS</t>
  </si>
  <si>
    <t>SUB TOTAL  12. PPCI</t>
  </si>
  <si>
    <t>SUB TOTAL  13.ADEQUAÇÃO DO ACESSO PRINCIPAL</t>
  </si>
  <si>
    <t>SUB TOTAL  14.RAMPA DE ACESSIBILIDADE E ESCADAS</t>
  </si>
  <si>
    <t>RAMPA DE ACESSIBILIDADE e ESCADAS DE ACESSO AO NIVEL DE 2º PAVIMENTO</t>
  </si>
  <si>
    <t>SUB TOTAL  6. ESQUADRIAS DO 2º PAVIMENTO</t>
  </si>
  <si>
    <t>SUB TOTAL  15.PISO EM CONCRETO DESEMPENADO MECÂNICAMEN</t>
  </si>
  <si>
    <t>SOBRADINHO, 10 DE AGOSTO DE 2021</t>
  </si>
  <si>
    <t>Exmo Sr ARMANDO MAYERHOFER</t>
  </si>
  <si>
    <t xml:space="preserve">                                                                                         ENGENHEIRO CIVIL CREA 89435               PREFEITO MUNICIPAL DE SOBRADINHO</t>
  </si>
  <si>
    <t>TOTAL B - MELHORIAS</t>
  </si>
  <si>
    <t>TOTAL A + B</t>
  </si>
  <si>
    <t xml:space="preserve">                        TOTAL  A  - AMPLIAÇÃO                          R$</t>
  </si>
  <si>
    <t>SUBTOTAL 3. ESTRUTURAS DE CONCRETO ARMADO E ALVENARIAS</t>
  </si>
  <si>
    <t>3.4.2</t>
  </si>
  <si>
    <t>3.4.3</t>
  </si>
  <si>
    <t>3.4.4</t>
  </si>
  <si>
    <t>3.4.5</t>
  </si>
  <si>
    <t>SUBTOTAL 3.5 VIGAS DO 2º PAVIMENTO</t>
  </si>
  <si>
    <t>SUBTOTAL 3.4 PILARES E ALVENARIAS DO 2º PAVIMENTO</t>
  </si>
  <si>
    <t>SUBTOTAL 3.1 ALVENARIAS DO SUBSOLO</t>
  </si>
  <si>
    <t>SUBTOTAL 3.2 VIGAS DO SUBSOLO</t>
  </si>
  <si>
    <t>SUBTOTAL 3.3 LAJE DO 1º PAVIMENTO</t>
  </si>
  <si>
    <t>LAJE DO 1° PAVIMENTO</t>
  </si>
  <si>
    <t>piso em concreto desempenado antiderrapante incluindo preparo, malha, lanç, desempenamento, cortes</t>
  </si>
  <si>
    <t>TABELA                                       SINAPI                                         DATA-BASE                            julho 2021</t>
  </si>
  <si>
    <t>COT 01</t>
  </si>
  <si>
    <t>emboço massa única (paulistão)sobre pilares, vigas, alvenarias e lajes</t>
  </si>
  <si>
    <t xml:space="preserve"> forro pvc branco incluindo estrutura e acabamentos para refeitório e cozinha</t>
  </si>
  <si>
    <t>COT 04</t>
  </si>
  <si>
    <t>COT 05</t>
  </si>
  <si>
    <t>COT 06</t>
  </si>
  <si>
    <t>COT 07</t>
  </si>
  <si>
    <t>COT 08</t>
  </si>
  <si>
    <t>COT 12</t>
  </si>
  <si>
    <t>COT 13</t>
  </si>
  <si>
    <t>COT 14</t>
  </si>
  <si>
    <t>COT 15</t>
  </si>
  <si>
    <t>COT 17</t>
  </si>
  <si>
    <t>COT 19</t>
  </si>
  <si>
    <t>Alvenaria de vedação de blocos cerâmicos maciços na horizontal, espessura de 20cm , bloco deitado, com argamassa de assentamento preparada em betoneira. incluindo vergas e contravergas</t>
  </si>
  <si>
    <t>5.1.3</t>
  </si>
  <si>
    <t>FORRO HORIZONTAL  EM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</si>
</sst>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Fill="1"/>
    <xf numFmtId="0" fontId="2" fillId="0" borderId="20" xfId="0" applyFont="1" applyBorder="1"/>
    <xf numFmtId="0" fontId="2" fillId="0" borderId="0" xfId="0" applyFont="1"/>
    <xf numFmtId="0" fontId="6" fillId="0" borderId="1" xfId="1" applyFont="1" applyFill="1" applyBorder="1"/>
    <xf numFmtId="0" fontId="7" fillId="0" borderId="15" xfId="1" applyFont="1" applyFill="1" applyBorder="1" applyAlignment="1">
      <alignment vertical="center"/>
    </xf>
    <xf numFmtId="0" fontId="6" fillId="0" borderId="15" xfId="1" applyFont="1" applyFill="1" applyBorder="1"/>
    <xf numFmtId="0" fontId="8" fillId="0" borderId="1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8" fillId="0" borderId="1" xfId="1" applyFont="1" applyFill="1" applyBorder="1"/>
    <xf numFmtId="0" fontId="6" fillId="0" borderId="5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6" fillId="0" borderId="5" xfId="1" applyFont="1" applyFill="1" applyBorder="1"/>
    <xf numFmtId="0" fontId="6" fillId="2" borderId="17" xfId="1" applyFont="1" applyFill="1" applyBorder="1" applyAlignment="1">
      <alignment horizontal="center"/>
    </xf>
    <xf numFmtId="0" fontId="8" fillId="2" borderId="18" xfId="1" applyFont="1" applyFill="1" applyBorder="1" applyAlignment="1">
      <alignment horizontal="center"/>
    </xf>
    <xf numFmtId="0" fontId="6" fillId="3" borderId="3" xfId="1" applyFont="1" applyFill="1" applyBorder="1"/>
    <xf numFmtId="0" fontId="6" fillId="3" borderId="16" xfId="1" applyFont="1" applyFill="1" applyBorder="1"/>
    <xf numFmtId="0" fontId="3" fillId="3" borderId="16" xfId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center"/>
    </xf>
    <xf numFmtId="164" fontId="6" fillId="0" borderId="1" xfId="2" applyFont="1" applyFill="1" applyBorder="1"/>
    <xf numFmtId="0" fontId="6" fillId="0" borderId="1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6" fillId="0" borderId="14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/>
    </xf>
    <xf numFmtId="0" fontId="0" fillId="0" borderId="1" xfId="0" applyFill="1" applyBorder="1"/>
    <xf numFmtId="0" fontId="2" fillId="0" borderId="0" xfId="0" applyFont="1" applyAlignment="1">
      <alignment horizontal="right"/>
    </xf>
    <xf numFmtId="0" fontId="0" fillId="0" borderId="0" xfId="0" applyFont="1"/>
    <xf numFmtId="0" fontId="8" fillId="0" borderId="4" xfId="1" applyFont="1" applyFill="1" applyBorder="1" applyAlignment="1">
      <alignment horizontal="center"/>
    </xf>
    <xf numFmtId="0" fontId="3" fillId="3" borderId="24" xfId="1" applyFont="1" applyFill="1" applyBorder="1" applyAlignment="1">
      <alignment horizontal="center"/>
    </xf>
    <xf numFmtId="0" fontId="8" fillId="0" borderId="11" xfId="1" applyFont="1" applyFill="1" applyBorder="1" applyAlignment="1"/>
    <xf numFmtId="0" fontId="8" fillId="0" borderId="12" xfId="1" applyFont="1" applyFill="1" applyBorder="1" applyAlignment="1"/>
    <xf numFmtId="0" fontId="6" fillId="0" borderId="9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 applyAlignment="1"/>
    <xf numFmtId="0" fontId="8" fillId="0" borderId="9" xfId="1" applyFont="1" applyFill="1" applyBorder="1" applyAlignment="1">
      <alignment horizontal="center"/>
    </xf>
    <xf numFmtId="0" fontId="8" fillId="0" borderId="1" xfId="1" applyFont="1" applyFill="1" applyBorder="1" applyAlignment="1">
      <alignment wrapText="1"/>
    </xf>
    <xf numFmtId="164" fontId="8" fillId="0" borderId="1" xfId="2" applyFont="1" applyFill="1" applyBorder="1"/>
    <xf numFmtId="0" fontId="11" fillId="0" borderId="1" xfId="0" applyFont="1" applyFill="1" applyBorder="1"/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Fill="1"/>
    <xf numFmtId="0" fontId="12" fillId="0" borderId="0" xfId="0" applyFont="1" applyAlignment="1"/>
    <xf numFmtId="0" fontId="2" fillId="0" borderId="0" xfId="0" applyFont="1" applyAlignment="1">
      <alignment vertical="center"/>
    </xf>
    <xf numFmtId="164" fontId="6" fillId="0" borderId="1" xfId="2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/>
    <xf numFmtId="0" fontId="2" fillId="0" borderId="0" xfId="0" applyFont="1" applyFill="1"/>
    <xf numFmtId="0" fontId="12" fillId="0" borderId="0" xfId="0" applyFont="1" applyFill="1" applyAlignment="1"/>
    <xf numFmtId="0" fontId="2" fillId="0" borderId="0" xfId="0" applyFont="1" applyFill="1" applyAlignment="1">
      <alignment horizontal="right"/>
    </xf>
    <xf numFmtId="0" fontId="0" fillId="4" borderId="0" xfId="0" applyFill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6" fillId="2" borderId="27" xfId="1" applyFont="1" applyFill="1" applyBorder="1" applyAlignment="1">
      <alignment horizontal="center"/>
    </xf>
    <xf numFmtId="0" fontId="4" fillId="2" borderId="26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164" fontId="8" fillId="0" borderId="0" xfId="1" applyNumberFormat="1" applyFont="1" applyFill="1" applyBorder="1" applyAlignment="1"/>
    <xf numFmtId="164" fontId="6" fillId="0" borderId="1" xfId="2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horizontal="right"/>
    </xf>
    <xf numFmtId="43" fontId="13" fillId="0" borderId="0" xfId="0" applyNumberFormat="1" applyFont="1"/>
    <xf numFmtId="0" fontId="13" fillId="0" borderId="0" xfId="0" applyFont="1"/>
    <xf numFmtId="0" fontId="13" fillId="0" borderId="0" xfId="0" applyFont="1" applyFill="1"/>
    <xf numFmtId="0" fontId="0" fillId="0" borderId="1" xfId="0" applyFill="1" applyBorder="1" applyAlignment="1"/>
    <xf numFmtId="2" fontId="0" fillId="0" borderId="1" xfId="0" applyNumberFormat="1" applyFill="1" applyBorder="1" applyAlignment="1">
      <alignment horizontal="right" vertical="center"/>
    </xf>
    <xf numFmtId="2" fontId="11" fillId="0" borderId="1" xfId="0" applyNumberFormat="1" applyFont="1" applyFill="1" applyBorder="1"/>
    <xf numFmtId="2" fontId="6" fillId="0" borderId="6" xfId="1" applyNumberFormat="1" applyFont="1" applyFill="1" applyBorder="1" applyAlignment="1"/>
    <xf numFmtId="164" fontId="8" fillId="0" borderId="1" xfId="2" applyNumberFormat="1" applyFont="1" applyFill="1" applyBorder="1"/>
    <xf numFmtId="164" fontId="8" fillId="0" borderId="12" xfId="1" applyNumberFormat="1" applyFont="1" applyFill="1" applyBorder="1" applyAlignment="1"/>
    <xf numFmtId="0" fontId="6" fillId="0" borderId="8" xfId="1" applyFont="1" applyFill="1" applyBorder="1" applyAlignment="1"/>
    <xf numFmtId="0" fontId="6" fillId="0" borderId="13" xfId="1" applyFont="1" applyFill="1" applyBorder="1" applyAlignment="1"/>
    <xf numFmtId="0" fontId="10" fillId="0" borderId="0" xfId="0" applyFont="1" applyAlignment="1">
      <alignment horizontal="left" vertical="center"/>
    </xf>
    <xf numFmtId="0" fontId="8" fillId="0" borderId="26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164" fontId="8" fillId="0" borderId="26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1" fillId="0" borderId="24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2"/>
  <sheetViews>
    <sheetView tabSelected="1" view="pageBreakPreview" topLeftCell="A145" zoomScaleNormal="100" zoomScaleSheetLayoutView="100" workbookViewId="0">
      <selection activeCell="G164" sqref="G164"/>
    </sheetView>
  </sheetViews>
  <sheetFormatPr defaultRowHeight="15" x14ac:dyDescent="0.25"/>
  <cols>
    <col min="1" max="1" width="12.42578125" bestFit="1" customWidth="1"/>
    <col min="2" max="2" width="66.85546875" bestFit="1" customWidth="1"/>
    <col min="3" max="3" width="11.5703125" customWidth="1"/>
    <col min="4" max="4" width="6.85546875" customWidth="1"/>
    <col min="5" max="6" width="12.7109375" customWidth="1"/>
    <col min="7" max="7" width="13.85546875" customWidth="1"/>
    <col min="8" max="8" width="8.5703125" customWidth="1"/>
    <col min="9" max="9" width="10.85546875" customWidth="1"/>
    <col min="10" max="23" width="9.140625" style="1"/>
  </cols>
  <sheetData>
    <row r="1" spans="1:9" ht="33" customHeight="1" x14ac:dyDescent="0.25">
      <c r="A1" s="106" t="s">
        <v>0</v>
      </c>
      <c r="B1" s="107"/>
      <c r="C1" s="96" t="s">
        <v>51</v>
      </c>
      <c r="D1" s="97"/>
      <c r="E1" s="97"/>
      <c r="F1" s="97"/>
      <c r="G1" s="97"/>
      <c r="H1" s="2"/>
      <c r="I1" s="3"/>
    </row>
    <row r="2" spans="1:9" ht="21" customHeight="1" x14ac:dyDescent="0.25">
      <c r="A2" s="4" t="s">
        <v>19</v>
      </c>
      <c r="B2" s="5" t="s">
        <v>178</v>
      </c>
      <c r="C2" s="98"/>
      <c r="D2" s="99"/>
      <c r="E2" s="99"/>
      <c r="F2" s="99"/>
      <c r="G2" s="99"/>
      <c r="H2" s="2"/>
      <c r="I2" s="3"/>
    </row>
    <row r="3" spans="1:9" ht="15.75" x14ac:dyDescent="0.25">
      <c r="A3" s="4" t="s">
        <v>1</v>
      </c>
      <c r="B3" s="6" t="s">
        <v>226</v>
      </c>
      <c r="C3" s="98"/>
      <c r="D3" s="99"/>
      <c r="E3" s="99"/>
      <c r="F3" s="99"/>
      <c r="G3" s="99"/>
      <c r="H3" s="2"/>
      <c r="I3" s="3"/>
    </row>
    <row r="4" spans="1:9" ht="16.5" thickBot="1" x14ac:dyDescent="0.3">
      <c r="A4" s="4" t="s">
        <v>20</v>
      </c>
      <c r="B4" s="6" t="s">
        <v>179</v>
      </c>
      <c r="C4" s="100"/>
      <c r="D4" s="101"/>
      <c r="E4" s="101"/>
      <c r="F4" s="101"/>
      <c r="G4" s="101"/>
      <c r="H4" s="2"/>
      <c r="I4" s="3"/>
    </row>
    <row r="5" spans="1:9" ht="16.5" customHeight="1" thickTop="1" x14ac:dyDescent="0.25">
      <c r="A5" s="7" t="s">
        <v>2</v>
      </c>
      <c r="B5" s="7" t="s">
        <v>3</v>
      </c>
      <c r="C5" s="8" t="s">
        <v>4</v>
      </c>
      <c r="D5" s="8" t="s">
        <v>5</v>
      </c>
      <c r="E5" s="34" t="s">
        <v>6</v>
      </c>
      <c r="F5" s="34" t="s">
        <v>6</v>
      </c>
      <c r="G5" s="29" t="s">
        <v>7</v>
      </c>
      <c r="H5" s="94" t="s">
        <v>283</v>
      </c>
      <c r="I5" s="95"/>
    </row>
    <row r="6" spans="1:9" ht="15.75" x14ac:dyDescent="0.25">
      <c r="A6" s="9"/>
      <c r="B6" s="9"/>
      <c r="C6" s="9"/>
      <c r="D6" s="9"/>
      <c r="E6" s="102" t="s">
        <v>53</v>
      </c>
      <c r="F6" s="102" t="s">
        <v>52</v>
      </c>
      <c r="G6" s="104" t="s">
        <v>52</v>
      </c>
      <c r="H6" s="94"/>
      <c r="I6" s="95"/>
    </row>
    <row r="7" spans="1:9" ht="36.75" customHeight="1" thickBot="1" x14ac:dyDescent="0.3">
      <c r="A7" s="10"/>
      <c r="B7" s="11"/>
      <c r="C7" s="12"/>
      <c r="D7" s="12"/>
      <c r="E7" s="103"/>
      <c r="F7" s="103"/>
      <c r="G7" s="105"/>
      <c r="H7" s="94"/>
      <c r="I7" s="95"/>
    </row>
    <row r="8" spans="1:9" ht="16.5" thickBot="1" x14ac:dyDescent="0.3">
      <c r="A8" s="13"/>
      <c r="B8" s="14"/>
      <c r="C8" s="15"/>
      <c r="D8" s="16"/>
      <c r="E8" s="17"/>
      <c r="F8" s="30"/>
      <c r="G8" s="30"/>
      <c r="H8" s="94"/>
      <c r="I8" s="95"/>
    </row>
    <row r="9" spans="1:9" ht="24" thickBot="1" x14ac:dyDescent="0.4">
      <c r="A9" s="63"/>
      <c r="B9" s="64" t="s">
        <v>205</v>
      </c>
      <c r="C9" s="15"/>
      <c r="D9" s="16"/>
      <c r="E9" s="17"/>
      <c r="F9" s="30"/>
      <c r="G9" s="30"/>
      <c r="H9" s="94"/>
      <c r="I9" s="95"/>
    </row>
    <row r="10" spans="1:9" ht="15.75" x14ac:dyDescent="0.25">
      <c r="A10" s="18">
        <v>1</v>
      </c>
      <c r="B10" s="83" t="s">
        <v>27</v>
      </c>
      <c r="C10" s="83"/>
      <c r="D10" s="83"/>
      <c r="E10" s="83"/>
      <c r="F10" s="84"/>
      <c r="G10" s="84"/>
      <c r="H10" s="94"/>
      <c r="I10" s="95"/>
    </row>
    <row r="11" spans="1:9" ht="31.5" x14ac:dyDescent="0.25">
      <c r="A11" s="19" t="s">
        <v>8</v>
      </c>
      <c r="B11" s="23" t="s">
        <v>65</v>
      </c>
      <c r="C11" s="20">
        <v>46.72</v>
      </c>
      <c r="D11" s="21" t="s">
        <v>9</v>
      </c>
      <c r="E11" s="26">
        <v>24</v>
      </c>
      <c r="F11" s="55">
        <f>TRUNC(E11*1.2614,2)</f>
        <v>30.27</v>
      </c>
      <c r="G11" s="20">
        <f>TRUNC(C11*F11,2)</f>
        <v>1414.21</v>
      </c>
      <c r="H11" s="3" t="s">
        <v>39</v>
      </c>
      <c r="I11" s="27">
        <v>99059</v>
      </c>
    </row>
    <row r="12" spans="1:9" ht="16.5" thickBot="1" x14ac:dyDescent="0.3">
      <c r="A12" s="22"/>
      <c r="B12" s="31" t="s">
        <v>229</v>
      </c>
      <c r="C12" s="32"/>
      <c r="D12" s="32"/>
      <c r="E12" s="32"/>
      <c r="F12" s="32"/>
      <c r="G12" s="82">
        <f>SUM(G11:G11)</f>
        <v>1414.21</v>
      </c>
      <c r="H12" s="3"/>
      <c r="I12" s="27"/>
    </row>
    <row r="13" spans="1:9" ht="15.75" x14ac:dyDescent="0.25">
      <c r="A13" s="18">
        <v>2</v>
      </c>
      <c r="B13" s="83" t="s">
        <v>28</v>
      </c>
      <c r="C13" s="83"/>
      <c r="D13" s="83"/>
      <c r="E13" s="83"/>
      <c r="F13" s="83"/>
      <c r="G13" s="83"/>
      <c r="H13" s="3"/>
      <c r="I13" s="27"/>
    </row>
    <row r="14" spans="1:9" ht="15.75" x14ac:dyDescent="0.25">
      <c r="A14" s="24" t="s">
        <v>10</v>
      </c>
      <c r="B14" s="35" t="s">
        <v>180</v>
      </c>
      <c r="C14" s="35"/>
      <c r="D14" s="35"/>
      <c r="E14" s="35"/>
      <c r="F14" s="35"/>
      <c r="G14" s="35"/>
      <c r="H14" s="3"/>
      <c r="I14" s="27"/>
    </row>
    <row r="15" spans="1:9" s="1" customFormat="1" ht="31.5" x14ac:dyDescent="0.25">
      <c r="A15" s="19" t="s">
        <v>55</v>
      </c>
      <c r="B15" s="23" t="s">
        <v>60</v>
      </c>
      <c r="C15" s="45">
        <v>4.5</v>
      </c>
      <c r="D15" s="46" t="s">
        <v>29</v>
      </c>
      <c r="E15" s="47">
        <v>56</v>
      </c>
      <c r="F15" s="55">
        <f t="shared" ref="F15:F20" si="0">TRUNC(E15*1.2614,2)</f>
        <v>70.63</v>
      </c>
      <c r="G15" s="20">
        <f t="shared" ref="G15:G20" si="1">TRUNC(C15*F15,2)</f>
        <v>317.83</v>
      </c>
      <c r="H15" s="57" t="s">
        <v>39</v>
      </c>
      <c r="I15" s="58">
        <v>96527</v>
      </c>
    </row>
    <row r="16" spans="1:9" s="1" customFormat="1" ht="33" customHeight="1" x14ac:dyDescent="0.25">
      <c r="A16" s="19" t="s">
        <v>56</v>
      </c>
      <c r="B16" s="23" t="s">
        <v>160</v>
      </c>
      <c r="C16" s="45">
        <v>22.4</v>
      </c>
      <c r="D16" s="46" t="s">
        <v>11</v>
      </c>
      <c r="E16" s="47">
        <v>56.4</v>
      </c>
      <c r="F16" s="55">
        <f t="shared" si="0"/>
        <v>71.14</v>
      </c>
      <c r="G16" s="20">
        <f t="shared" si="1"/>
        <v>1593.53</v>
      </c>
      <c r="H16" s="57" t="s">
        <v>39</v>
      </c>
      <c r="I16" s="58">
        <v>96530</v>
      </c>
    </row>
    <row r="17" spans="1:23" s="1" customFormat="1" ht="31.5" x14ac:dyDescent="0.25">
      <c r="A17" s="19" t="s">
        <v>57</v>
      </c>
      <c r="B17" s="23" t="s">
        <v>161</v>
      </c>
      <c r="C17" s="45">
        <v>80</v>
      </c>
      <c r="D17" s="46" t="s">
        <v>40</v>
      </c>
      <c r="E17" s="47">
        <v>14.07</v>
      </c>
      <c r="F17" s="55">
        <f t="shared" si="0"/>
        <v>17.739999999999998</v>
      </c>
      <c r="G17" s="20">
        <f t="shared" si="1"/>
        <v>1419.2</v>
      </c>
      <c r="H17" s="57" t="s">
        <v>39</v>
      </c>
      <c r="I17" s="58">
        <v>92778</v>
      </c>
    </row>
    <row r="18" spans="1:23" s="1" customFormat="1" ht="31.5" x14ac:dyDescent="0.25">
      <c r="A18" s="19" t="s">
        <v>58</v>
      </c>
      <c r="B18" s="23" t="s">
        <v>162</v>
      </c>
      <c r="C18" s="45">
        <v>4.5</v>
      </c>
      <c r="D18" s="46" t="s">
        <v>29</v>
      </c>
      <c r="E18" s="47">
        <v>455.49</v>
      </c>
      <c r="F18" s="55">
        <f t="shared" si="0"/>
        <v>574.54999999999995</v>
      </c>
      <c r="G18" s="20">
        <f t="shared" si="1"/>
        <v>2585.4699999999998</v>
      </c>
      <c r="H18" s="57" t="s">
        <v>39</v>
      </c>
      <c r="I18" s="58">
        <v>96557</v>
      </c>
    </row>
    <row r="19" spans="1:23" s="1" customFormat="1" ht="15.75" x14ac:dyDescent="0.25">
      <c r="A19" s="19" t="s">
        <v>59</v>
      </c>
      <c r="B19" s="23" t="s">
        <v>163</v>
      </c>
      <c r="C19" s="45">
        <v>0.15</v>
      </c>
      <c r="D19" s="46" t="s">
        <v>29</v>
      </c>
      <c r="E19" s="47">
        <v>449.89</v>
      </c>
      <c r="F19" s="55">
        <f t="shared" si="0"/>
        <v>567.49</v>
      </c>
      <c r="G19" s="20">
        <f t="shared" si="1"/>
        <v>85.12</v>
      </c>
      <c r="H19" s="57" t="s">
        <v>39</v>
      </c>
      <c r="I19" s="58">
        <v>102487</v>
      </c>
    </row>
    <row r="20" spans="1:23" s="1" customFormat="1" ht="15.75" x14ac:dyDescent="0.25">
      <c r="A20" s="19" t="s">
        <v>227</v>
      </c>
      <c r="B20" s="23" t="s">
        <v>164</v>
      </c>
      <c r="C20" s="45">
        <v>0.5</v>
      </c>
      <c r="D20" s="46" t="s">
        <v>29</v>
      </c>
      <c r="E20" s="47">
        <v>485.1</v>
      </c>
      <c r="F20" s="55">
        <f t="shared" si="0"/>
        <v>611.9</v>
      </c>
      <c r="G20" s="20">
        <f t="shared" si="1"/>
        <v>305.95</v>
      </c>
      <c r="H20" s="90" t="s">
        <v>284</v>
      </c>
      <c r="I20" s="91"/>
    </row>
    <row r="21" spans="1:23" s="40" customFormat="1" ht="15.75" x14ac:dyDescent="0.25">
      <c r="A21" s="36"/>
      <c r="B21" s="37" t="s">
        <v>230</v>
      </c>
      <c r="C21" s="38"/>
      <c r="D21" s="7"/>
      <c r="E21" s="39"/>
      <c r="F21" s="39"/>
      <c r="G21" s="81">
        <f>SUM(G15:G20)</f>
        <v>6307.0999999999995</v>
      </c>
      <c r="I21" s="41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15.75" x14ac:dyDescent="0.25">
      <c r="A22" s="19" t="s">
        <v>32</v>
      </c>
      <c r="B22" s="23" t="s">
        <v>175</v>
      </c>
      <c r="C22" s="20"/>
      <c r="D22" s="21"/>
      <c r="E22" s="26"/>
      <c r="F22" s="26"/>
      <c r="G22" s="20"/>
      <c r="H22" s="3"/>
      <c r="I22" s="27"/>
    </row>
    <row r="23" spans="1:23" s="1" customFormat="1" ht="31.5" x14ac:dyDescent="0.25">
      <c r="A23" s="19" t="s">
        <v>61</v>
      </c>
      <c r="B23" s="23" t="s">
        <v>60</v>
      </c>
      <c r="C23" s="45">
        <v>3.43</v>
      </c>
      <c r="D23" s="46" t="s">
        <v>29</v>
      </c>
      <c r="E23" s="56">
        <v>56</v>
      </c>
      <c r="F23" s="55">
        <f t="shared" ref="F23:F29" si="2">TRUNC(E23*1.2614,2)</f>
        <v>70.63</v>
      </c>
      <c r="G23" s="20">
        <f t="shared" ref="G23:G29" si="3">TRUNC(C23*F23,2)</f>
        <v>242.26</v>
      </c>
      <c r="H23" s="57" t="s">
        <v>39</v>
      </c>
      <c r="I23" s="58">
        <v>96527</v>
      </c>
    </row>
    <row r="24" spans="1:23" s="1" customFormat="1" ht="33" customHeight="1" x14ac:dyDescent="0.25">
      <c r="A24" s="19" t="s">
        <v>62</v>
      </c>
      <c r="B24" s="23" t="s">
        <v>160</v>
      </c>
      <c r="C24" s="45">
        <v>17.12</v>
      </c>
      <c r="D24" s="46" t="s">
        <v>11</v>
      </c>
      <c r="E24" s="56">
        <v>56.4</v>
      </c>
      <c r="F24" s="55">
        <f t="shared" si="2"/>
        <v>71.14</v>
      </c>
      <c r="G24" s="20">
        <f t="shared" si="3"/>
        <v>1217.9100000000001</v>
      </c>
      <c r="H24" s="57" t="s">
        <v>39</v>
      </c>
      <c r="I24" s="58">
        <v>96530</v>
      </c>
    </row>
    <row r="25" spans="1:23" s="1" customFormat="1" ht="31.5" x14ac:dyDescent="0.25">
      <c r="A25" s="19" t="s">
        <v>63</v>
      </c>
      <c r="B25" s="23" t="s">
        <v>66</v>
      </c>
      <c r="C25" s="45">
        <v>3.43</v>
      </c>
      <c r="D25" s="46" t="s">
        <v>29</v>
      </c>
      <c r="E25" s="47">
        <v>455.49</v>
      </c>
      <c r="F25" s="55">
        <f t="shared" si="2"/>
        <v>574.54999999999995</v>
      </c>
      <c r="G25" s="20">
        <f t="shared" si="3"/>
        <v>1970.7</v>
      </c>
      <c r="H25" s="57" t="s">
        <v>39</v>
      </c>
      <c r="I25" s="58">
        <v>96557</v>
      </c>
    </row>
    <row r="26" spans="1:23" s="1" customFormat="1" ht="31.5" x14ac:dyDescent="0.25">
      <c r="A26" s="19" t="s">
        <v>64</v>
      </c>
      <c r="B26" s="23" t="s">
        <v>70</v>
      </c>
      <c r="C26" s="45">
        <v>50</v>
      </c>
      <c r="D26" s="46" t="s">
        <v>40</v>
      </c>
      <c r="E26" s="47">
        <v>17.13</v>
      </c>
      <c r="F26" s="55">
        <f t="shared" si="2"/>
        <v>21.6</v>
      </c>
      <c r="G26" s="20">
        <f t="shared" si="3"/>
        <v>1080</v>
      </c>
      <c r="H26" s="57" t="s">
        <v>39</v>
      </c>
      <c r="I26" s="58">
        <v>92775</v>
      </c>
    </row>
    <row r="27" spans="1:23" s="1" customFormat="1" ht="31.5" x14ac:dyDescent="0.25">
      <c r="A27" s="19" t="s">
        <v>71</v>
      </c>
      <c r="B27" s="23" t="s">
        <v>68</v>
      </c>
      <c r="C27" s="45">
        <v>90.55</v>
      </c>
      <c r="D27" s="46" t="s">
        <v>40</v>
      </c>
      <c r="E27" s="47">
        <v>14.07</v>
      </c>
      <c r="F27" s="55">
        <f t="shared" si="2"/>
        <v>17.739999999999998</v>
      </c>
      <c r="G27" s="20">
        <f t="shared" si="3"/>
        <v>1606.35</v>
      </c>
      <c r="H27" s="57" t="s">
        <v>39</v>
      </c>
      <c r="I27" s="58">
        <v>92778</v>
      </c>
    </row>
    <row r="28" spans="1:23" s="1" customFormat="1" ht="31.5" x14ac:dyDescent="0.25">
      <c r="A28" s="19" t="s">
        <v>72</v>
      </c>
      <c r="B28" s="23" t="s">
        <v>67</v>
      </c>
      <c r="C28" s="45">
        <v>141.33000000000001</v>
      </c>
      <c r="D28" s="46" t="s">
        <v>40</v>
      </c>
      <c r="E28" s="56">
        <v>11.9</v>
      </c>
      <c r="F28" s="55">
        <f t="shared" si="2"/>
        <v>15.01</v>
      </c>
      <c r="G28" s="20">
        <f t="shared" si="3"/>
        <v>2121.36</v>
      </c>
      <c r="H28" s="57" t="s">
        <v>39</v>
      </c>
      <c r="I28" s="58">
        <v>92779</v>
      </c>
    </row>
    <row r="29" spans="1:23" s="1" customFormat="1" ht="31.5" x14ac:dyDescent="0.25">
      <c r="A29" s="19" t="s">
        <v>181</v>
      </c>
      <c r="B29" s="23" t="s">
        <v>30</v>
      </c>
      <c r="C29" s="45">
        <v>39.14</v>
      </c>
      <c r="D29" s="46" t="s">
        <v>11</v>
      </c>
      <c r="E29" s="56">
        <v>29.2</v>
      </c>
      <c r="F29" s="55">
        <f t="shared" si="2"/>
        <v>36.83</v>
      </c>
      <c r="G29" s="20">
        <f t="shared" si="3"/>
        <v>1441.52</v>
      </c>
      <c r="H29" s="57" t="s">
        <v>39</v>
      </c>
      <c r="I29" s="58">
        <v>98557</v>
      </c>
    </row>
    <row r="30" spans="1:23" s="40" customFormat="1" ht="15.75" x14ac:dyDescent="0.25">
      <c r="A30" s="36"/>
      <c r="B30" s="37" t="s">
        <v>91</v>
      </c>
      <c r="C30" s="38"/>
      <c r="D30" s="7"/>
      <c r="E30" s="39"/>
      <c r="F30" s="39"/>
      <c r="G30" s="81">
        <f>SUM(G23:G29)</f>
        <v>9680.1</v>
      </c>
      <c r="I30" s="41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</row>
    <row r="31" spans="1:23" ht="16.5" thickBot="1" x14ac:dyDescent="0.3">
      <c r="A31" s="22"/>
      <c r="B31" s="31" t="s">
        <v>228</v>
      </c>
      <c r="C31" s="32"/>
      <c r="D31" s="32"/>
      <c r="E31" s="32"/>
      <c r="F31" s="32"/>
      <c r="G31" s="82">
        <f>G30+G21</f>
        <v>15987.2</v>
      </c>
      <c r="H31" s="3"/>
      <c r="I31" s="27"/>
    </row>
    <row r="32" spans="1:23" ht="15.75" x14ac:dyDescent="0.25">
      <c r="A32" s="18">
        <v>3</v>
      </c>
      <c r="B32" s="83" t="s">
        <v>89</v>
      </c>
      <c r="C32" s="83"/>
      <c r="D32" s="83"/>
      <c r="E32" s="83"/>
      <c r="F32" s="83"/>
      <c r="G32" s="83"/>
      <c r="H32" s="3"/>
      <c r="I32" s="27"/>
    </row>
    <row r="33" spans="1:23" ht="15.75" x14ac:dyDescent="0.25">
      <c r="A33" s="24" t="s">
        <v>12</v>
      </c>
      <c r="B33" s="35" t="s">
        <v>182</v>
      </c>
      <c r="C33" s="35"/>
      <c r="D33" s="35"/>
      <c r="E33" s="35"/>
      <c r="F33" s="35"/>
      <c r="G33" s="35"/>
      <c r="H33" s="3"/>
      <c r="I33" s="27"/>
    </row>
    <row r="34" spans="1:23" ht="15.75" x14ac:dyDescent="0.25">
      <c r="A34" s="24"/>
      <c r="B34" s="35" t="s">
        <v>231</v>
      </c>
      <c r="C34" s="35"/>
      <c r="D34" s="35"/>
      <c r="E34" s="35"/>
      <c r="F34" s="35"/>
      <c r="G34" s="35"/>
      <c r="H34" s="3"/>
      <c r="I34" s="27"/>
    </row>
    <row r="35" spans="1:23" ht="31.5" x14ac:dyDescent="0.25">
      <c r="A35" s="19" t="s">
        <v>73</v>
      </c>
      <c r="B35" s="23" t="s">
        <v>74</v>
      </c>
      <c r="C35" s="20">
        <v>32.25</v>
      </c>
      <c r="D35" s="21" t="s">
        <v>11</v>
      </c>
      <c r="E35" s="77">
        <v>56.4</v>
      </c>
      <c r="F35" s="55">
        <f t="shared" ref="F35:F40" si="4">TRUNC(E35*1.2614,2)</f>
        <v>71.14</v>
      </c>
      <c r="G35" s="20">
        <f t="shared" ref="G35:G40" si="5">TRUNC(C35*F35,2)</f>
        <v>2294.2600000000002</v>
      </c>
      <c r="H35" s="51" t="s">
        <v>39</v>
      </c>
      <c r="I35" s="58">
        <v>96530</v>
      </c>
    </row>
    <row r="36" spans="1:23" ht="31.5" x14ac:dyDescent="0.25">
      <c r="A36" s="19" t="s">
        <v>82</v>
      </c>
      <c r="B36" s="23" t="s">
        <v>79</v>
      </c>
      <c r="C36" s="20">
        <v>32.299999999999997</v>
      </c>
      <c r="D36" s="21" t="s">
        <v>40</v>
      </c>
      <c r="E36" s="26">
        <v>17.13</v>
      </c>
      <c r="F36" s="55">
        <f t="shared" si="4"/>
        <v>21.6</v>
      </c>
      <c r="G36" s="20">
        <f t="shared" si="5"/>
        <v>697.68</v>
      </c>
      <c r="H36" s="3" t="s">
        <v>39</v>
      </c>
      <c r="I36" s="59">
        <v>92775</v>
      </c>
    </row>
    <row r="37" spans="1:23" ht="31.5" x14ac:dyDescent="0.25">
      <c r="A37" s="19" t="s">
        <v>83</v>
      </c>
      <c r="B37" s="23" t="s">
        <v>75</v>
      </c>
      <c r="C37" s="20">
        <v>231.12</v>
      </c>
      <c r="D37" s="21" t="s">
        <v>40</v>
      </c>
      <c r="E37" s="26">
        <v>11.43</v>
      </c>
      <c r="F37" s="55">
        <f t="shared" si="4"/>
        <v>14.41</v>
      </c>
      <c r="G37" s="20">
        <f t="shared" si="5"/>
        <v>3330.43</v>
      </c>
      <c r="H37" s="3" t="s">
        <v>39</v>
      </c>
      <c r="I37" s="59">
        <v>92779</v>
      </c>
    </row>
    <row r="38" spans="1:23" ht="31.5" x14ac:dyDescent="0.25">
      <c r="A38" s="19" t="s">
        <v>84</v>
      </c>
      <c r="B38" s="23" t="s">
        <v>76</v>
      </c>
      <c r="C38" s="20">
        <v>1.35</v>
      </c>
      <c r="D38" s="21" t="s">
        <v>29</v>
      </c>
      <c r="E38" s="77">
        <v>455.49</v>
      </c>
      <c r="F38" s="55">
        <f t="shared" si="4"/>
        <v>574.54999999999995</v>
      </c>
      <c r="G38" s="20">
        <f t="shared" si="5"/>
        <v>775.64</v>
      </c>
      <c r="H38" s="3" t="s">
        <v>39</v>
      </c>
      <c r="I38" s="59">
        <v>96557</v>
      </c>
    </row>
    <row r="39" spans="1:23" ht="15.75" x14ac:dyDescent="0.25">
      <c r="A39" s="19"/>
      <c r="B39" s="23" t="s">
        <v>232</v>
      </c>
      <c r="C39" s="20"/>
      <c r="D39" s="21"/>
      <c r="E39" s="26"/>
      <c r="F39" s="55"/>
      <c r="G39" s="20">
        <f t="shared" si="5"/>
        <v>0</v>
      </c>
      <c r="H39" s="3"/>
      <c r="I39" s="59"/>
    </row>
    <row r="40" spans="1:23" ht="51" customHeight="1" x14ac:dyDescent="0.25">
      <c r="A40" s="33" t="s">
        <v>85</v>
      </c>
      <c r="B40" s="23" t="s">
        <v>298</v>
      </c>
      <c r="C40" s="45">
        <v>67.510000000000005</v>
      </c>
      <c r="D40" s="46" t="s">
        <v>11</v>
      </c>
      <c r="E40" s="47">
        <v>78.2</v>
      </c>
      <c r="F40" s="55">
        <f t="shared" si="4"/>
        <v>98.64</v>
      </c>
      <c r="G40" s="20">
        <f t="shared" si="5"/>
        <v>6659.18</v>
      </c>
      <c r="H40" s="44" t="s">
        <v>39</v>
      </c>
      <c r="I40" s="59">
        <v>87501</v>
      </c>
    </row>
    <row r="41" spans="1:23" s="40" customFormat="1" ht="15.75" x14ac:dyDescent="0.25">
      <c r="A41" s="36"/>
      <c r="B41" s="37" t="s">
        <v>278</v>
      </c>
      <c r="C41" s="38"/>
      <c r="D41" s="7"/>
      <c r="E41" s="39"/>
      <c r="F41" s="39"/>
      <c r="G41" s="81">
        <f>SUM(G35:G40)</f>
        <v>13757.19</v>
      </c>
      <c r="I41" s="41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</row>
    <row r="42" spans="1:23" ht="15.75" x14ac:dyDescent="0.25">
      <c r="A42" s="19" t="s">
        <v>13</v>
      </c>
      <c r="B42" s="23" t="s">
        <v>233</v>
      </c>
      <c r="C42" s="20"/>
      <c r="D42" s="21"/>
      <c r="E42" s="26"/>
      <c r="F42" s="26"/>
      <c r="G42" s="20"/>
      <c r="H42" s="3"/>
      <c r="I42" s="27"/>
    </row>
    <row r="43" spans="1:23" s="54" customFormat="1" ht="31.5" x14ac:dyDescent="0.25">
      <c r="A43" s="19" t="s">
        <v>77</v>
      </c>
      <c r="B43" s="23" t="s">
        <v>78</v>
      </c>
      <c r="C43" s="45">
        <v>27.5</v>
      </c>
      <c r="D43" s="46" t="s">
        <v>11</v>
      </c>
      <c r="E43" s="47">
        <v>56.4</v>
      </c>
      <c r="F43" s="55">
        <f t="shared" ref="F43:F47" si="6">TRUNC(E43*1.2614,2)</f>
        <v>71.14</v>
      </c>
      <c r="G43" s="20">
        <f t="shared" ref="G43:G47" si="7">TRUNC(C43*F43,2)</f>
        <v>1956.35</v>
      </c>
      <c r="H43" s="57" t="s">
        <v>39</v>
      </c>
      <c r="I43" s="58">
        <v>92409</v>
      </c>
    </row>
    <row r="44" spans="1:23" s="54" customFormat="1" ht="31.5" x14ac:dyDescent="0.25">
      <c r="A44" s="19" t="s">
        <v>183</v>
      </c>
      <c r="B44" s="23" t="s">
        <v>70</v>
      </c>
      <c r="C44" s="45">
        <v>52.4</v>
      </c>
      <c r="D44" s="46" t="s">
        <v>40</v>
      </c>
      <c r="E44" s="47">
        <v>17.13</v>
      </c>
      <c r="F44" s="55">
        <f t="shared" si="6"/>
        <v>21.6</v>
      </c>
      <c r="G44" s="20">
        <f t="shared" si="7"/>
        <v>1131.8399999999999</v>
      </c>
      <c r="H44" s="57" t="s">
        <v>39</v>
      </c>
      <c r="I44" s="58">
        <v>92775</v>
      </c>
    </row>
    <row r="45" spans="1:23" s="54" customFormat="1" ht="31.5" x14ac:dyDescent="0.25">
      <c r="A45" s="19" t="s">
        <v>184</v>
      </c>
      <c r="B45" s="23" t="s">
        <v>68</v>
      </c>
      <c r="C45" s="45">
        <v>159.43</v>
      </c>
      <c r="D45" s="46" t="s">
        <v>40</v>
      </c>
      <c r="E45" s="47">
        <v>14.07</v>
      </c>
      <c r="F45" s="55">
        <f t="shared" si="6"/>
        <v>17.739999999999998</v>
      </c>
      <c r="G45" s="20">
        <f t="shared" si="7"/>
        <v>2828.28</v>
      </c>
      <c r="H45" s="57" t="s">
        <v>39</v>
      </c>
      <c r="I45" s="58">
        <v>92778</v>
      </c>
    </row>
    <row r="46" spans="1:23" s="54" customFormat="1" ht="31.5" x14ac:dyDescent="0.25">
      <c r="A46" s="19" t="s">
        <v>185</v>
      </c>
      <c r="B46" s="23" t="s">
        <v>67</v>
      </c>
      <c r="C46" s="45">
        <v>78.97</v>
      </c>
      <c r="D46" s="46" t="s">
        <v>40</v>
      </c>
      <c r="E46" s="47">
        <v>11.9</v>
      </c>
      <c r="F46" s="55">
        <f t="shared" si="6"/>
        <v>15.01</v>
      </c>
      <c r="G46" s="20">
        <f t="shared" si="7"/>
        <v>1185.33</v>
      </c>
      <c r="H46" s="57" t="s">
        <v>39</v>
      </c>
      <c r="I46" s="58">
        <v>92779</v>
      </c>
    </row>
    <row r="47" spans="1:23" s="54" customFormat="1" ht="31.5" x14ac:dyDescent="0.25">
      <c r="A47" s="19" t="s">
        <v>186</v>
      </c>
      <c r="B47" s="23" t="s">
        <v>76</v>
      </c>
      <c r="C47" s="45">
        <v>3.33</v>
      </c>
      <c r="D47" s="46" t="s">
        <v>29</v>
      </c>
      <c r="E47" s="47">
        <v>455.49</v>
      </c>
      <c r="F47" s="55">
        <f t="shared" si="6"/>
        <v>574.54999999999995</v>
      </c>
      <c r="G47" s="20">
        <f t="shared" si="7"/>
        <v>1913.25</v>
      </c>
      <c r="H47" s="57" t="s">
        <v>39</v>
      </c>
      <c r="I47" s="58">
        <v>96557</v>
      </c>
    </row>
    <row r="48" spans="1:23" s="40" customFormat="1" ht="15.75" x14ac:dyDescent="0.25">
      <c r="A48" s="36"/>
      <c r="B48" s="37" t="s">
        <v>279</v>
      </c>
      <c r="C48" s="38"/>
      <c r="D48" s="7"/>
      <c r="E48" s="39"/>
      <c r="F48" s="39"/>
      <c r="G48" s="81">
        <f>SUM(G43:G47)</f>
        <v>9015.0499999999993</v>
      </c>
      <c r="I48" s="41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</row>
    <row r="49" spans="1:23" ht="15.75" x14ac:dyDescent="0.25">
      <c r="A49" s="19" t="s">
        <v>21</v>
      </c>
      <c r="B49" s="23" t="s">
        <v>281</v>
      </c>
      <c r="C49" s="20"/>
      <c r="D49" s="21"/>
      <c r="E49" s="26"/>
      <c r="F49" s="26"/>
      <c r="G49" s="20"/>
      <c r="H49" s="3"/>
      <c r="I49" s="27"/>
    </row>
    <row r="50" spans="1:23" s="54" customFormat="1" ht="31.5" x14ac:dyDescent="0.25">
      <c r="A50" s="19" t="s">
        <v>81</v>
      </c>
      <c r="B50" s="23" t="s">
        <v>69</v>
      </c>
      <c r="C50" s="45">
        <v>42.66</v>
      </c>
      <c r="D50" s="46" t="s">
        <v>40</v>
      </c>
      <c r="E50" s="47">
        <v>18.5</v>
      </c>
      <c r="F50" s="56">
        <f t="shared" ref="F50:F51" si="8">TRUNC(E50*1.2614,2)</f>
        <v>23.33</v>
      </c>
      <c r="G50" s="45">
        <f t="shared" ref="G50:G51" si="9">TRUNC(C50*F50,2)</f>
        <v>995.25</v>
      </c>
      <c r="H50" s="57" t="s">
        <v>39</v>
      </c>
      <c r="I50" s="58">
        <v>92777</v>
      </c>
    </row>
    <row r="51" spans="1:23" ht="47.25" x14ac:dyDescent="0.25">
      <c r="A51" s="33" t="s">
        <v>90</v>
      </c>
      <c r="B51" s="60" t="s">
        <v>80</v>
      </c>
      <c r="C51" s="45">
        <v>118</v>
      </c>
      <c r="D51" s="46" t="s">
        <v>11</v>
      </c>
      <c r="E51" s="47">
        <v>99.95</v>
      </c>
      <c r="F51" s="56">
        <f t="shared" si="8"/>
        <v>126.07</v>
      </c>
      <c r="G51" s="45">
        <f t="shared" si="9"/>
        <v>14876.26</v>
      </c>
      <c r="H51" s="44" t="s">
        <v>39</v>
      </c>
      <c r="I51" s="59">
        <v>101963</v>
      </c>
    </row>
    <row r="52" spans="1:23" s="40" customFormat="1" ht="15.75" x14ac:dyDescent="0.25">
      <c r="A52" s="36"/>
      <c r="B52" s="37" t="s">
        <v>280</v>
      </c>
      <c r="C52" s="38"/>
      <c r="D52" s="7"/>
      <c r="E52" s="39"/>
      <c r="F52" s="39"/>
      <c r="G52" s="81">
        <f>SUM(G50:G51)</f>
        <v>15871.51</v>
      </c>
      <c r="I52" s="41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</row>
    <row r="53" spans="1:23" ht="15.75" x14ac:dyDescent="0.25">
      <c r="A53" s="24" t="s">
        <v>86</v>
      </c>
      <c r="B53" s="35" t="s">
        <v>234</v>
      </c>
      <c r="C53" s="35"/>
      <c r="D53" s="35"/>
      <c r="E53" s="35"/>
      <c r="F53" s="35"/>
      <c r="G53" s="35"/>
      <c r="H53" s="51"/>
      <c r="I53" s="53"/>
    </row>
    <row r="54" spans="1:23" ht="15.75" x14ac:dyDescent="0.25">
      <c r="A54" s="24"/>
      <c r="B54" s="35" t="s">
        <v>235</v>
      </c>
      <c r="C54" s="35"/>
      <c r="D54" s="35"/>
      <c r="E54" s="35"/>
      <c r="F54" s="35"/>
      <c r="G54" s="35"/>
      <c r="H54" s="51"/>
      <c r="I54" s="53"/>
    </row>
    <row r="55" spans="1:23" ht="31.5" x14ac:dyDescent="0.25">
      <c r="A55" s="19" t="s">
        <v>87</v>
      </c>
      <c r="B55" s="23" t="s">
        <v>74</v>
      </c>
      <c r="C55" s="45">
        <v>24.98</v>
      </c>
      <c r="D55" s="46" t="s">
        <v>11</v>
      </c>
      <c r="E55" s="47">
        <v>56.4</v>
      </c>
      <c r="F55" s="56">
        <f t="shared" ref="F55:F58" si="10">TRUNC(E55*1.2614,2)</f>
        <v>71.14</v>
      </c>
      <c r="G55" s="45">
        <f t="shared" ref="G55:G58" si="11">TRUNC(C55*F55,2)</f>
        <v>1777.07</v>
      </c>
      <c r="H55" s="44" t="s">
        <v>39</v>
      </c>
      <c r="I55" s="58">
        <v>96530</v>
      </c>
    </row>
    <row r="56" spans="1:23" ht="31.5" x14ac:dyDescent="0.25">
      <c r="A56" s="19" t="s">
        <v>272</v>
      </c>
      <c r="B56" s="23" t="s">
        <v>79</v>
      </c>
      <c r="C56" s="20">
        <v>34.65</v>
      </c>
      <c r="D56" s="21" t="s">
        <v>40</v>
      </c>
      <c r="E56" s="47">
        <v>17.13</v>
      </c>
      <c r="F56" s="56">
        <f t="shared" si="10"/>
        <v>21.6</v>
      </c>
      <c r="G56" s="45">
        <f t="shared" si="11"/>
        <v>748.44</v>
      </c>
      <c r="H56" s="3" t="s">
        <v>39</v>
      </c>
      <c r="I56" s="27">
        <v>92775</v>
      </c>
    </row>
    <row r="57" spans="1:23" ht="31.5" x14ac:dyDescent="0.25">
      <c r="A57" s="19" t="s">
        <v>273</v>
      </c>
      <c r="B57" s="23" t="s">
        <v>75</v>
      </c>
      <c r="C57" s="20">
        <v>192.6</v>
      </c>
      <c r="D57" s="21" t="s">
        <v>40</v>
      </c>
      <c r="E57" s="47">
        <v>11.43</v>
      </c>
      <c r="F57" s="56">
        <f t="shared" si="10"/>
        <v>14.41</v>
      </c>
      <c r="G57" s="45">
        <f t="shared" si="11"/>
        <v>2775.36</v>
      </c>
      <c r="H57" s="3" t="s">
        <v>39</v>
      </c>
      <c r="I57" s="27">
        <v>92779</v>
      </c>
    </row>
    <row r="58" spans="1:23" ht="31.5" x14ac:dyDescent="0.25">
      <c r="A58" s="19" t="s">
        <v>274</v>
      </c>
      <c r="B58" s="23" t="s">
        <v>76</v>
      </c>
      <c r="C58" s="20">
        <v>1.42</v>
      </c>
      <c r="D58" s="21" t="s">
        <v>29</v>
      </c>
      <c r="E58" s="47">
        <v>457.26</v>
      </c>
      <c r="F58" s="56">
        <f t="shared" si="10"/>
        <v>576.78</v>
      </c>
      <c r="G58" s="45">
        <f t="shared" si="11"/>
        <v>819.02</v>
      </c>
      <c r="H58" s="3" t="s">
        <v>39</v>
      </c>
      <c r="I58" s="27">
        <v>96557</v>
      </c>
    </row>
    <row r="59" spans="1:23" ht="15.75" x14ac:dyDescent="0.25">
      <c r="A59" s="19"/>
      <c r="B59" s="23" t="s">
        <v>236</v>
      </c>
      <c r="C59" s="20"/>
      <c r="D59" s="21"/>
      <c r="E59" s="26"/>
      <c r="F59" s="26"/>
      <c r="G59" s="20"/>
      <c r="H59" s="3"/>
      <c r="I59" s="27"/>
    </row>
    <row r="60" spans="1:23" s="62" customFormat="1" ht="78.75" x14ac:dyDescent="0.25">
      <c r="A60" s="33" t="s">
        <v>275</v>
      </c>
      <c r="B60" s="60" t="s">
        <v>165</v>
      </c>
      <c r="C60" s="45">
        <v>270.57</v>
      </c>
      <c r="D60" s="46" t="s">
        <v>11</v>
      </c>
      <c r="E60" s="47">
        <v>78.2</v>
      </c>
      <c r="F60" s="55">
        <f t="shared" ref="F60" si="12">TRUNC(E60*1.2614,2)</f>
        <v>98.64</v>
      </c>
      <c r="G60" s="20">
        <f t="shared" ref="G60" si="13">TRUNC(C60*F60,2)</f>
        <v>26689.02</v>
      </c>
      <c r="H60" s="44" t="s">
        <v>39</v>
      </c>
      <c r="I60" s="59">
        <v>87501</v>
      </c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</row>
    <row r="61" spans="1:23" s="40" customFormat="1" ht="15.75" x14ac:dyDescent="0.25">
      <c r="A61" s="36"/>
      <c r="B61" s="37" t="s">
        <v>277</v>
      </c>
      <c r="C61" s="38"/>
      <c r="D61" s="7"/>
      <c r="E61" s="39"/>
      <c r="F61" s="39"/>
      <c r="G61" s="81">
        <f>SUM(G55:G60)</f>
        <v>32808.910000000003</v>
      </c>
      <c r="I61" s="41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</row>
    <row r="62" spans="1:23" ht="15.75" x14ac:dyDescent="0.25">
      <c r="A62" s="19" t="s">
        <v>88</v>
      </c>
      <c r="B62" s="23" t="s">
        <v>237</v>
      </c>
      <c r="C62" s="20"/>
      <c r="D62" s="21"/>
      <c r="E62" s="26"/>
      <c r="F62" s="26"/>
      <c r="G62" s="20"/>
      <c r="H62" s="3"/>
      <c r="I62" s="27"/>
    </row>
    <row r="63" spans="1:23" s="54" customFormat="1" ht="31.5" x14ac:dyDescent="0.25">
      <c r="A63" s="19" t="s">
        <v>187</v>
      </c>
      <c r="B63" s="23" t="s">
        <v>78</v>
      </c>
      <c r="C63" s="45">
        <v>31.5</v>
      </c>
      <c r="D63" s="46" t="s">
        <v>11</v>
      </c>
      <c r="E63" s="47">
        <v>56.4</v>
      </c>
      <c r="F63" s="55">
        <f t="shared" ref="F63:F67" si="14">TRUNC(E63*1.2614,2)</f>
        <v>71.14</v>
      </c>
      <c r="G63" s="20">
        <f t="shared" ref="G63:G67" si="15">TRUNC(C63*F63,2)</f>
        <v>2240.91</v>
      </c>
      <c r="H63" s="57" t="s">
        <v>39</v>
      </c>
      <c r="I63" s="58">
        <v>92409</v>
      </c>
    </row>
    <row r="64" spans="1:23" s="54" customFormat="1" ht="31.5" x14ac:dyDescent="0.25">
      <c r="A64" s="19" t="s">
        <v>188</v>
      </c>
      <c r="B64" s="23" t="s">
        <v>70</v>
      </c>
      <c r="C64" s="45">
        <v>38.92</v>
      </c>
      <c r="D64" s="46" t="s">
        <v>40</v>
      </c>
      <c r="E64" s="47">
        <v>17.13</v>
      </c>
      <c r="F64" s="55">
        <f t="shared" si="14"/>
        <v>21.6</v>
      </c>
      <c r="G64" s="20">
        <f t="shared" si="15"/>
        <v>840.67</v>
      </c>
      <c r="H64" s="57" t="s">
        <v>39</v>
      </c>
      <c r="I64" s="58">
        <v>92775</v>
      </c>
    </row>
    <row r="65" spans="1:23" s="54" customFormat="1" ht="31.5" x14ac:dyDescent="0.25">
      <c r="A65" s="19" t="s">
        <v>189</v>
      </c>
      <c r="B65" s="23" t="s">
        <v>69</v>
      </c>
      <c r="C65" s="45">
        <v>31.06</v>
      </c>
      <c r="D65" s="46" t="s">
        <v>40</v>
      </c>
      <c r="E65" s="47">
        <v>18.5</v>
      </c>
      <c r="F65" s="55">
        <f t="shared" si="14"/>
        <v>23.33</v>
      </c>
      <c r="G65" s="20">
        <f t="shared" si="15"/>
        <v>724.62</v>
      </c>
      <c r="H65" s="57" t="s">
        <v>39</v>
      </c>
      <c r="I65" s="58">
        <v>92777</v>
      </c>
    </row>
    <row r="66" spans="1:23" s="54" customFormat="1" ht="31.5" x14ac:dyDescent="0.25">
      <c r="A66" s="19" t="s">
        <v>190</v>
      </c>
      <c r="B66" s="23" t="s">
        <v>68</v>
      </c>
      <c r="C66" s="45">
        <v>24.26</v>
      </c>
      <c r="D66" s="46" t="s">
        <v>40</v>
      </c>
      <c r="E66" s="47">
        <v>14.07</v>
      </c>
      <c r="F66" s="55">
        <f t="shared" si="14"/>
        <v>17.739999999999998</v>
      </c>
      <c r="G66" s="20">
        <f t="shared" si="15"/>
        <v>430.37</v>
      </c>
      <c r="H66" s="57" t="s">
        <v>39</v>
      </c>
      <c r="I66" s="58">
        <v>92778</v>
      </c>
    </row>
    <row r="67" spans="1:23" s="54" customFormat="1" ht="31.5" x14ac:dyDescent="0.25">
      <c r="A67" s="19" t="s">
        <v>191</v>
      </c>
      <c r="B67" s="23" t="s">
        <v>76</v>
      </c>
      <c r="C67" s="45">
        <v>2.2000000000000002</v>
      </c>
      <c r="D67" s="46" t="s">
        <v>29</v>
      </c>
      <c r="E67" s="47">
        <v>455.49</v>
      </c>
      <c r="F67" s="55">
        <f t="shared" si="14"/>
        <v>574.54999999999995</v>
      </c>
      <c r="G67" s="20">
        <f t="shared" si="15"/>
        <v>1264.01</v>
      </c>
      <c r="H67" s="57" t="s">
        <v>39</v>
      </c>
      <c r="I67" s="58">
        <v>96557</v>
      </c>
    </row>
    <row r="68" spans="1:23" s="40" customFormat="1" ht="15.75" x14ac:dyDescent="0.25">
      <c r="A68" s="36"/>
      <c r="B68" s="37" t="s">
        <v>276</v>
      </c>
      <c r="C68" s="38"/>
      <c r="D68" s="7"/>
      <c r="E68" s="39"/>
      <c r="F68" s="39"/>
      <c r="G68" s="81">
        <f>SUM(G63:G67)</f>
        <v>5500.58</v>
      </c>
      <c r="I68" s="41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</row>
    <row r="69" spans="1:23" ht="16.5" thickBot="1" x14ac:dyDescent="0.3">
      <c r="A69" s="22"/>
      <c r="B69" s="31" t="s">
        <v>271</v>
      </c>
      <c r="C69" s="32"/>
      <c r="D69" s="32"/>
      <c r="E69" s="32"/>
      <c r="F69" s="32"/>
      <c r="G69" s="82">
        <f>G68+G61+G52+G48+G41</f>
        <v>76953.240000000005</v>
      </c>
      <c r="H69" s="3"/>
      <c r="I69" s="27"/>
    </row>
    <row r="70" spans="1:23" ht="15.75" x14ac:dyDescent="0.25">
      <c r="A70" s="18">
        <v>4</v>
      </c>
      <c r="B70" s="83" t="s">
        <v>92</v>
      </c>
      <c r="C70" s="83"/>
      <c r="D70" s="83"/>
      <c r="E70" s="83"/>
      <c r="F70" s="84"/>
      <c r="G70" s="84"/>
      <c r="H70" s="3"/>
      <c r="I70" s="27"/>
    </row>
    <row r="71" spans="1:23" ht="47.25" customHeight="1" x14ac:dyDescent="0.25">
      <c r="A71" s="33" t="s">
        <v>14</v>
      </c>
      <c r="B71" s="23" t="s">
        <v>218</v>
      </c>
      <c r="C71" s="45">
        <v>1</v>
      </c>
      <c r="D71" s="46" t="s">
        <v>54</v>
      </c>
      <c r="E71" s="56">
        <v>1656</v>
      </c>
      <c r="F71" s="56">
        <f t="shared" ref="F71:F77" si="16">TRUNC(E71*1.2614,2)</f>
        <v>2088.87</v>
      </c>
      <c r="G71" s="45">
        <f t="shared" ref="G71:G77" si="17">TRUNC(C71*F71,2)</f>
        <v>2088.87</v>
      </c>
      <c r="H71" s="90" t="s">
        <v>174</v>
      </c>
      <c r="I71" s="91"/>
    </row>
    <row r="72" spans="1:23" ht="47.25" customHeight="1" x14ac:dyDescent="0.25">
      <c r="A72" s="33" t="s">
        <v>22</v>
      </c>
      <c r="B72" s="23" t="s">
        <v>192</v>
      </c>
      <c r="C72" s="45">
        <v>5</v>
      </c>
      <c r="D72" s="46" t="s">
        <v>5</v>
      </c>
      <c r="E72" s="56">
        <v>1980</v>
      </c>
      <c r="F72" s="56">
        <f t="shared" si="16"/>
        <v>2497.5700000000002</v>
      </c>
      <c r="G72" s="45">
        <f t="shared" si="17"/>
        <v>12487.85</v>
      </c>
      <c r="H72" s="90" t="s">
        <v>176</v>
      </c>
      <c r="I72" s="91"/>
    </row>
    <row r="73" spans="1:23" ht="31.5" x14ac:dyDescent="0.25">
      <c r="A73" s="33" t="s">
        <v>33</v>
      </c>
      <c r="B73" s="23" t="s">
        <v>97</v>
      </c>
      <c r="C73" s="20">
        <v>39</v>
      </c>
      <c r="D73" s="21" t="s">
        <v>9</v>
      </c>
      <c r="E73" s="55">
        <v>137.1</v>
      </c>
      <c r="F73" s="56">
        <f t="shared" si="16"/>
        <v>172.93</v>
      </c>
      <c r="G73" s="45">
        <f t="shared" si="17"/>
        <v>6744.27</v>
      </c>
      <c r="H73" s="3" t="s">
        <v>39</v>
      </c>
      <c r="I73" s="43">
        <v>94229</v>
      </c>
    </row>
    <row r="74" spans="1:23" ht="63" x14ac:dyDescent="0.25">
      <c r="A74" s="33" t="s">
        <v>93</v>
      </c>
      <c r="B74" s="23" t="s">
        <v>100</v>
      </c>
      <c r="C74" s="20">
        <v>182</v>
      </c>
      <c r="D74" s="21" t="s">
        <v>11</v>
      </c>
      <c r="E74" s="55">
        <v>41.35</v>
      </c>
      <c r="F74" s="56">
        <f t="shared" si="16"/>
        <v>52.15</v>
      </c>
      <c r="G74" s="45">
        <f t="shared" si="17"/>
        <v>9491.2999999999993</v>
      </c>
      <c r="H74" s="3" t="s">
        <v>39</v>
      </c>
      <c r="I74" s="43">
        <v>94207</v>
      </c>
    </row>
    <row r="75" spans="1:23" ht="47.25" x14ac:dyDescent="0.25">
      <c r="A75" s="33" t="s">
        <v>94</v>
      </c>
      <c r="B75" s="23" t="s">
        <v>101</v>
      </c>
      <c r="C75" s="20">
        <v>16</v>
      </c>
      <c r="D75" s="21" t="s">
        <v>9</v>
      </c>
      <c r="E75" s="26">
        <v>39.32</v>
      </c>
      <c r="F75" s="56">
        <f t="shared" si="16"/>
        <v>49.59</v>
      </c>
      <c r="G75" s="45">
        <f t="shared" si="17"/>
        <v>793.44</v>
      </c>
      <c r="H75" s="3" t="s">
        <v>39</v>
      </c>
      <c r="I75" s="43">
        <v>94223</v>
      </c>
    </row>
    <row r="76" spans="1:23" ht="31.5" x14ac:dyDescent="0.25">
      <c r="A76" s="33" t="s">
        <v>95</v>
      </c>
      <c r="B76" s="23" t="s">
        <v>99</v>
      </c>
      <c r="C76" s="20">
        <v>6</v>
      </c>
      <c r="D76" s="21" t="s">
        <v>9</v>
      </c>
      <c r="E76" s="26">
        <v>39.56</v>
      </c>
      <c r="F76" s="56">
        <f t="shared" si="16"/>
        <v>49.9</v>
      </c>
      <c r="G76" s="45">
        <f t="shared" si="17"/>
        <v>299.39999999999998</v>
      </c>
      <c r="H76" s="3" t="s">
        <v>39</v>
      </c>
      <c r="I76" s="27">
        <v>94231</v>
      </c>
    </row>
    <row r="77" spans="1:23" ht="47.25" x14ac:dyDescent="0.25">
      <c r="A77" s="33" t="s">
        <v>98</v>
      </c>
      <c r="B77" s="23" t="s">
        <v>166</v>
      </c>
      <c r="C77" s="20">
        <v>12</v>
      </c>
      <c r="D77" s="21" t="s">
        <v>9</v>
      </c>
      <c r="E77" s="26">
        <v>79.28</v>
      </c>
      <c r="F77" s="56">
        <f t="shared" si="16"/>
        <v>100</v>
      </c>
      <c r="G77" s="45">
        <f t="shared" si="17"/>
        <v>1200</v>
      </c>
      <c r="H77" s="3" t="s">
        <v>39</v>
      </c>
      <c r="I77" s="27">
        <v>94228</v>
      </c>
    </row>
    <row r="78" spans="1:23" ht="16.5" thickBot="1" x14ac:dyDescent="0.3">
      <c r="A78" s="22"/>
      <c r="B78" s="31" t="s">
        <v>96</v>
      </c>
      <c r="C78" s="32"/>
      <c r="D78" s="32"/>
      <c r="E78" s="32"/>
      <c r="F78" s="32"/>
      <c r="G78" s="82">
        <f>SUM(G71:G77)</f>
        <v>33105.130000000005</v>
      </c>
      <c r="H78" s="3"/>
      <c r="I78" s="27"/>
    </row>
    <row r="79" spans="1:23" ht="15.75" x14ac:dyDescent="0.25">
      <c r="A79" s="18">
        <v>5</v>
      </c>
      <c r="B79" s="83" t="s">
        <v>31</v>
      </c>
      <c r="C79" s="83"/>
      <c r="D79" s="83"/>
      <c r="E79" s="83"/>
      <c r="F79" s="83"/>
      <c r="G79" s="83"/>
      <c r="H79" s="3"/>
      <c r="I79" s="27"/>
    </row>
    <row r="80" spans="1:23" ht="15.75" x14ac:dyDescent="0.25">
      <c r="A80" s="24" t="s">
        <v>15</v>
      </c>
      <c r="B80" s="35" t="s">
        <v>194</v>
      </c>
      <c r="C80" s="35"/>
      <c r="D80" s="35"/>
      <c r="E80" s="35"/>
      <c r="F80" s="35"/>
      <c r="G80" s="35"/>
      <c r="H80" s="3"/>
      <c r="I80" s="27"/>
    </row>
    <row r="81" spans="1:23" ht="15.75" x14ac:dyDescent="0.25">
      <c r="A81" s="19" t="s">
        <v>102</v>
      </c>
      <c r="B81" s="23" t="s">
        <v>167</v>
      </c>
      <c r="C81" s="20">
        <v>897</v>
      </c>
      <c r="D81" s="21" t="s">
        <v>11</v>
      </c>
      <c r="E81" s="26">
        <v>3.21</v>
      </c>
      <c r="F81" s="55">
        <f t="shared" ref="F81:F83" si="18">TRUNC(E81*1.2614,2)</f>
        <v>4.04</v>
      </c>
      <c r="G81" s="20">
        <f t="shared" ref="G81:G83" si="19">TRUNC(C81*F81,2)</f>
        <v>3623.88</v>
      </c>
      <c r="H81" s="3" t="s">
        <v>39</v>
      </c>
      <c r="I81" s="27">
        <v>87894</v>
      </c>
    </row>
    <row r="82" spans="1:23" ht="16.5" customHeight="1" x14ac:dyDescent="0.25">
      <c r="A82" s="19" t="s">
        <v>103</v>
      </c>
      <c r="B82" s="23" t="s">
        <v>285</v>
      </c>
      <c r="C82" s="20">
        <v>897</v>
      </c>
      <c r="D82" s="21" t="s">
        <v>104</v>
      </c>
      <c r="E82" s="55">
        <v>23.9</v>
      </c>
      <c r="F82" s="55">
        <f t="shared" si="18"/>
        <v>30.14</v>
      </c>
      <c r="G82" s="20">
        <f t="shared" si="19"/>
        <v>27035.58</v>
      </c>
      <c r="H82" s="3" t="s">
        <v>39</v>
      </c>
      <c r="I82" s="27">
        <v>87530</v>
      </c>
    </row>
    <row r="83" spans="1:23" ht="15.75" x14ac:dyDescent="0.25">
      <c r="A83" s="33" t="s">
        <v>299</v>
      </c>
      <c r="B83" s="23" t="s">
        <v>120</v>
      </c>
      <c r="C83" s="20">
        <v>16</v>
      </c>
      <c r="D83" s="21" t="s">
        <v>9</v>
      </c>
      <c r="E83" s="55">
        <v>96</v>
      </c>
      <c r="F83" s="55">
        <f t="shared" si="18"/>
        <v>121.09</v>
      </c>
      <c r="G83" s="20">
        <f t="shared" si="19"/>
        <v>1937.44</v>
      </c>
      <c r="H83" s="3" t="s">
        <v>39</v>
      </c>
      <c r="I83" s="27">
        <v>84089</v>
      </c>
    </row>
    <row r="84" spans="1:23" s="40" customFormat="1" ht="15.75" x14ac:dyDescent="0.25">
      <c r="A84" s="36"/>
      <c r="B84" s="37" t="s">
        <v>246</v>
      </c>
      <c r="C84" s="38"/>
      <c r="D84" s="7"/>
      <c r="E84" s="39"/>
      <c r="F84" s="79"/>
      <c r="G84" s="81">
        <f>SUM(G81:G83)</f>
        <v>32596.9</v>
      </c>
      <c r="I84" s="41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</row>
    <row r="85" spans="1:23" ht="15.75" x14ac:dyDescent="0.25">
      <c r="A85" s="24" t="s">
        <v>16</v>
      </c>
      <c r="B85" s="35" t="s">
        <v>34</v>
      </c>
      <c r="C85" s="35"/>
      <c r="D85" s="35"/>
      <c r="E85" s="35"/>
      <c r="F85" s="80"/>
      <c r="G85" s="35"/>
      <c r="H85" s="3"/>
      <c r="I85" s="27"/>
    </row>
    <row r="86" spans="1:23" ht="15.75" x14ac:dyDescent="0.25">
      <c r="A86" s="19" t="s">
        <v>105</v>
      </c>
      <c r="B86" s="23" t="s">
        <v>193</v>
      </c>
      <c r="C86" s="20">
        <v>6</v>
      </c>
      <c r="D86" s="21" t="s">
        <v>29</v>
      </c>
      <c r="E86" s="26">
        <v>87.82</v>
      </c>
      <c r="F86" s="55">
        <f t="shared" ref="F86:F93" si="20">TRUNC(E86*1.2614,2)</f>
        <v>110.77</v>
      </c>
      <c r="G86" s="20">
        <f t="shared" ref="G86:G93" si="21">TRUNC(C86*F86,2)</f>
        <v>664.62</v>
      </c>
      <c r="H86" s="3" t="s">
        <v>39</v>
      </c>
      <c r="I86" s="27">
        <v>96396</v>
      </c>
    </row>
    <row r="87" spans="1:23" ht="15.75" x14ac:dyDescent="0.25">
      <c r="A87" s="19" t="s">
        <v>238</v>
      </c>
      <c r="B87" s="23" t="s">
        <v>197</v>
      </c>
      <c r="C87" s="20">
        <v>124.95</v>
      </c>
      <c r="D87" s="21" t="s">
        <v>104</v>
      </c>
      <c r="E87" s="26">
        <v>29.86</v>
      </c>
      <c r="F87" s="55">
        <f t="shared" si="20"/>
        <v>37.659999999999997</v>
      </c>
      <c r="G87" s="20">
        <f t="shared" si="21"/>
        <v>4705.6099999999997</v>
      </c>
      <c r="H87" s="3" t="s">
        <v>39</v>
      </c>
      <c r="I87" s="27">
        <v>87690</v>
      </c>
    </row>
    <row r="88" spans="1:23" ht="15.75" x14ac:dyDescent="0.25">
      <c r="A88" s="33" t="s">
        <v>239</v>
      </c>
      <c r="B88" s="23" t="s">
        <v>107</v>
      </c>
      <c r="C88" s="20">
        <v>110.25</v>
      </c>
      <c r="D88" s="21" t="s">
        <v>11</v>
      </c>
      <c r="E88" s="55">
        <v>14.5</v>
      </c>
      <c r="F88" s="55">
        <f t="shared" si="20"/>
        <v>18.29</v>
      </c>
      <c r="G88" s="20">
        <f t="shared" si="21"/>
        <v>2016.47</v>
      </c>
      <c r="H88" s="3" t="s">
        <v>39</v>
      </c>
      <c r="I88" s="44">
        <v>98557</v>
      </c>
    </row>
    <row r="89" spans="1:23" ht="15.75" x14ac:dyDescent="0.25">
      <c r="A89" s="33" t="s">
        <v>240</v>
      </c>
      <c r="B89" s="23" t="s">
        <v>196</v>
      </c>
      <c r="C89" s="20">
        <v>220.5</v>
      </c>
      <c r="D89" s="21" t="s">
        <v>11</v>
      </c>
      <c r="E89" s="26">
        <v>29.86</v>
      </c>
      <c r="F89" s="55">
        <f t="shared" si="20"/>
        <v>37.659999999999997</v>
      </c>
      <c r="G89" s="20">
        <f t="shared" si="21"/>
        <v>8304.0300000000007</v>
      </c>
      <c r="H89" s="3" t="s">
        <v>39</v>
      </c>
      <c r="I89" s="44">
        <v>87690</v>
      </c>
    </row>
    <row r="90" spans="1:23" ht="15.75" x14ac:dyDescent="0.25">
      <c r="A90" s="33" t="s">
        <v>241</v>
      </c>
      <c r="B90" s="23" t="s">
        <v>195</v>
      </c>
      <c r="C90" s="20">
        <v>124.95</v>
      </c>
      <c r="D90" s="21" t="s">
        <v>11</v>
      </c>
      <c r="E90" s="55">
        <v>59.6</v>
      </c>
      <c r="F90" s="55">
        <f t="shared" si="20"/>
        <v>75.17</v>
      </c>
      <c r="G90" s="20">
        <f t="shared" si="21"/>
        <v>9392.49</v>
      </c>
      <c r="H90" s="3" t="s">
        <v>39</v>
      </c>
      <c r="I90" s="44">
        <v>87262</v>
      </c>
    </row>
    <row r="91" spans="1:23" ht="15.75" x14ac:dyDescent="0.25">
      <c r="A91" s="33" t="s">
        <v>242</v>
      </c>
      <c r="B91" s="23" t="s">
        <v>108</v>
      </c>
      <c r="C91" s="20">
        <v>48</v>
      </c>
      <c r="D91" s="21" t="s">
        <v>9</v>
      </c>
      <c r="E91" s="55">
        <v>7.1</v>
      </c>
      <c r="F91" s="55">
        <f t="shared" si="20"/>
        <v>8.9499999999999993</v>
      </c>
      <c r="G91" s="20">
        <f t="shared" si="21"/>
        <v>429.6</v>
      </c>
      <c r="H91" s="3" t="s">
        <v>39</v>
      </c>
      <c r="I91" s="44">
        <v>88650</v>
      </c>
    </row>
    <row r="92" spans="1:23" ht="15.75" x14ac:dyDescent="0.25">
      <c r="A92" s="33" t="s">
        <v>243</v>
      </c>
      <c r="B92" s="23" t="s">
        <v>168</v>
      </c>
      <c r="C92" s="20">
        <v>0.95</v>
      </c>
      <c r="D92" s="21" t="s">
        <v>9</v>
      </c>
      <c r="E92" s="55">
        <v>78</v>
      </c>
      <c r="F92" s="55">
        <f t="shared" si="20"/>
        <v>98.38</v>
      </c>
      <c r="G92" s="20">
        <f t="shared" si="21"/>
        <v>93.46</v>
      </c>
      <c r="H92" s="3" t="s">
        <v>39</v>
      </c>
      <c r="I92" s="44">
        <v>98689</v>
      </c>
    </row>
    <row r="93" spans="1:23" ht="15.75" x14ac:dyDescent="0.25">
      <c r="A93" s="33" t="s">
        <v>244</v>
      </c>
      <c r="B93" s="23" t="s">
        <v>121</v>
      </c>
      <c r="C93" s="20">
        <v>15.68</v>
      </c>
      <c r="D93" s="21" t="s">
        <v>11</v>
      </c>
      <c r="E93" s="55">
        <v>59.2</v>
      </c>
      <c r="F93" s="55">
        <f t="shared" si="20"/>
        <v>74.67</v>
      </c>
      <c r="G93" s="20">
        <f t="shared" si="21"/>
        <v>1170.82</v>
      </c>
      <c r="H93" s="3" t="s">
        <v>39</v>
      </c>
      <c r="I93" s="44">
        <v>94993</v>
      </c>
    </row>
    <row r="94" spans="1:23" s="40" customFormat="1" ht="15.75" x14ac:dyDescent="0.25">
      <c r="A94" s="36"/>
      <c r="B94" s="37" t="s">
        <v>247</v>
      </c>
      <c r="C94" s="38"/>
      <c r="D94" s="7"/>
      <c r="E94" s="39"/>
      <c r="F94" s="39"/>
      <c r="G94" s="81">
        <f>SUM(G86:G93)</f>
        <v>26777.1</v>
      </c>
      <c r="I94" s="41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</row>
    <row r="95" spans="1:23" ht="15.75" x14ac:dyDescent="0.25">
      <c r="A95" s="24" t="s">
        <v>35</v>
      </c>
      <c r="B95" s="35" t="s">
        <v>300</v>
      </c>
      <c r="C95" s="35"/>
      <c r="D95" s="35"/>
      <c r="E95" s="35"/>
      <c r="F95" s="35"/>
      <c r="G95" s="35"/>
      <c r="H95" s="3"/>
      <c r="I95" s="27"/>
    </row>
    <row r="96" spans="1:23" ht="31.5" x14ac:dyDescent="0.25">
      <c r="A96" s="19" t="s">
        <v>106</v>
      </c>
      <c r="B96" s="23" t="s">
        <v>286</v>
      </c>
      <c r="C96" s="20">
        <v>132.07</v>
      </c>
      <c r="D96" s="21" t="s">
        <v>11</v>
      </c>
      <c r="E96" s="26">
        <v>49.85</v>
      </c>
      <c r="F96" s="55">
        <f t="shared" ref="F96" si="22">TRUNC(E96*1.2614,2)</f>
        <v>62.88</v>
      </c>
      <c r="G96" s="20">
        <f t="shared" ref="G96" si="23">TRUNC(C96*F96,2)</f>
        <v>8304.56</v>
      </c>
      <c r="H96" s="3" t="s">
        <v>39</v>
      </c>
      <c r="I96" s="27">
        <v>96117</v>
      </c>
    </row>
    <row r="97" spans="1:23" s="40" customFormat="1" ht="15.75" x14ac:dyDescent="0.25">
      <c r="A97" s="36"/>
      <c r="B97" s="37" t="s">
        <v>248</v>
      </c>
      <c r="C97" s="38"/>
      <c r="D97" s="7"/>
      <c r="E97" s="39"/>
      <c r="F97" s="39"/>
      <c r="G97" s="81">
        <f>SUM(G96:G96)</f>
        <v>8304.56</v>
      </c>
      <c r="I97" s="41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</row>
    <row r="98" spans="1:23" ht="16.5" thickBot="1" x14ac:dyDescent="0.3">
      <c r="A98" s="22"/>
      <c r="B98" s="31" t="s">
        <v>245</v>
      </c>
      <c r="C98" s="32"/>
      <c r="D98" s="32"/>
      <c r="E98" s="32"/>
      <c r="F98" s="32"/>
      <c r="G98" s="82">
        <f>G97+G94+G84</f>
        <v>67678.559999999998</v>
      </c>
      <c r="H98" s="3"/>
      <c r="I98" s="27"/>
    </row>
    <row r="99" spans="1:23" s="1" customFormat="1" ht="15.75" x14ac:dyDescent="0.25">
      <c r="A99" s="18">
        <v>6</v>
      </c>
      <c r="B99" s="83" t="s">
        <v>249</v>
      </c>
      <c r="C99" s="83"/>
      <c r="D99" s="83"/>
      <c r="E99" s="83"/>
      <c r="F99" s="84"/>
      <c r="G99" s="84"/>
      <c r="H99" s="51"/>
      <c r="I99" s="53"/>
    </row>
    <row r="100" spans="1:23" ht="15.75" customHeight="1" x14ac:dyDescent="0.25">
      <c r="A100" s="33" t="s">
        <v>23</v>
      </c>
      <c r="B100" s="23" t="s">
        <v>198</v>
      </c>
      <c r="C100" s="20">
        <v>1</v>
      </c>
      <c r="D100" s="21" t="s">
        <v>37</v>
      </c>
      <c r="E100" s="55">
        <v>589</v>
      </c>
      <c r="F100" s="55">
        <f t="shared" ref="F100:F103" si="24">TRUNC(E100*1.2614,2)</f>
        <v>742.96</v>
      </c>
      <c r="G100" s="20">
        <f t="shared" ref="G100:G103" si="25">TRUNC(C100*F100,2)</f>
        <v>742.96</v>
      </c>
      <c r="H100" s="90" t="s">
        <v>287</v>
      </c>
      <c r="I100" s="91"/>
    </row>
    <row r="101" spans="1:23" ht="31.5" x14ac:dyDescent="0.25">
      <c r="A101" s="33" t="s">
        <v>109</v>
      </c>
      <c r="B101" s="23" t="s">
        <v>199</v>
      </c>
      <c r="C101" s="20">
        <v>7</v>
      </c>
      <c r="D101" s="21" t="s">
        <v>37</v>
      </c>
      <c r="E101" s="55">
        <v>790</v>
      </c>
      <c r="F101" s="55">
        <f t="shared" si="24"/>
        <v>996.5</v>
      </c>
      <c r="G101" s="20">
        <f t="shared" si="25"/>
        <v>6975.5</v>
      </c>
      <c r="H101" s="90" t="s">
        <v>288</v>
      </c>
      <c r="I101" s="91"/>
    </row>
    <row r="102" spans="1:23" ht="47.25" x14ac:dyDescent="0.25">
      <c r="A102" s="33" t="s">
        <v>110</v>
      </c>
      <c r="B102" s="23" t="s">
        <v>200</v>
      </c>
      <c r="C102" s="20">
        <v>1</v>
      </c>
      <c r="D102" s="21" t="s">
        <v>37</v>
      </c>
      <c r="E102" s="55">
        <v>890</v>
      </c>
      <c r="F102" s="55">
        <f t="shared" si="24"/>
        <v>1122.6400000000001</v>
      </c>
      <c r="G102" s="20">
        <f t="shared" si="25"/>
        <v>1122.6400000000001</v>
      </c>
      <c r="H102" s="90" t="s">
        <v>289</v>
      </c>
      <c r="I102" s="91"/>
    </row>
    <row r="103" spans="1:23" ht="47.25" x14ac:dyDescent="0.25">
      <c r="A103" s="33" t="s">
        <v>111</v>
      </c>
      <c r="B103" s="23" t="s">
        <v>201</v>
      </c>
      <c r="C103" s="20">
        <v>1</v>
      </c>
      <c r="D103" s="21" t="s">
        <v>37</v>
      </c>
      <c r="E103" s="55">
        <v>310.56</v>
      </c>
      <c r="F103" s="55">
        <f t="shared" si="24"/>
        <v>391.74</v>
      </c>
      <c r="G103" s="20">
        <f t="shared" si="25"/>
        <v>391.74</v>
      </c>
      <c r="H103" s="90" t="s">
        <v>290</v>
      </c>
      <c r="I103" s="91"/>
    </row>
    <row r="104" spans="1:23" ht="16.5" thickBot="1" x14ac:dyDescent="0.3">
      <c r="A104" s="22"/>
      <c r="B104" s="31" t="s">
        <v>263</v>
      </c>
      <c r="C104" s="32"/>
      <c r="D104" s="32"/>
      <c r="E104" s="32"/>
      <c r="F104" s="32"/>
      <c r="G104" s="82">
        <f>SUM(G100:G103)</f>
        <v>9232.84</v>
      </c>
      <c r="H104" s="3"/>
      <c r="I104" s="27"/>
    </row>
    <row r="105" spans="1:23" ht="15.75" x14ac:dyDescent="0.25">
      <c r="A105" s="18">
        <v>7</v>
      </c>
      <c r="B105" s="83" t="s">
        <v>112</v>
      </c>
      <c r="C105" s="83"/>
      <c r="D105" s="83"/>
      <c r="E105" s="83"/>
      <c r="F105" s="84"/>
      <c r="G105" s="84"/>
      <c r="H105" s="3"/>
      <c r="I105" s="27"/>
    </row>
    <row r="106" spans="1:23" ht="17.25" customHeight="1" x14ac:dyDescent="0.25">
      <c r="A106" s="33" t="s">
        <v>17</v>
      </c>
      <c r="B106" s="23" t="s">
        <v>122</v>
      </c>
      <c r="C106" s="20">
        <v>6</v>
      </c>
      <c r="D106" s="21" t="s">
        <v>9</v>
      </c>
      <c r="E106" s="26">
        <v>35.79</v>
      </c>
      <c r="F106" s="55">
        <f t="shared" ref="F106:F111" si="26">TRUNC(E106*1.2614,2)</f>
        <v>45.14</v>
      </c>
      <c r="G106" s="20">
        <f t="shared" ref="G106:G111" si="27">TRUNC(C106*F106,2)</f>
        <v>270.83999999999997</v>
      </c>
      <c r="H106" s="3" t="s">
        <v>39</v>
      </c>
      <c r="I106" s="27">
        <v>91785</v>
      </c>
    </row>
    <row r="107" spans="1:23" ht="15.75" x14ac:dyDescent="0.25">
      <c r="A107" s="33" t="s">
        <v>18</v>
      </c>
      <c r="B107" s="23" t="s">
        <v>123</v>
      </c>
      <c r="C107" s="20">
        <v>6</v>
      </c>
      <c r="D107" s="21" t="s">
        <v>9</v>
      </c>
      <c r="E107" s="26">
        <v>26.29</v>
      </c>
      <c r="F107" s="55">
        <f t="shared" si="26"/>
        <v>33.159999999999997</v>
      </c>
      <c r="G107" s="20">
        <f t="shared" si="27"/>
        <v>198.96</v>
      </c>
      <c r="H107" s="3" t="s">
        <v>39</v>
      </c>
      <c r="I107" s="27">
        <v>91786</v>
      </c>
    </row>
    <row r="108" spans="1:23" ht="18" customHeight="1" x14ac:dyDescent="0.25">
      <c r="A108" s="33" t="s">
        <v>36</v>
      </c>
      <c r="B108" s="23" t="s">
        <v>170</v>
      </c>
      <c r="C108" s="20">
        <v>1</v>
      </c>
      <c r="D108" s="21" t="s">
        <v>37</v>
      </c>
      <c r="E108" s="26">
        <v>79.66</v>
      </c>
      <c r="F108" s="55">
        <f t="shared" si="26"/>
        <v>100.48</v>
      </c>
      <c r="G108" s="20">
        <f t="shared" si="27"/>
        <v>100.48</v>
      </c>
      <c r="H108" s="3" t="s">
        <v>39</v>
      </c>
      <c r="I108" s="43">
        <v>94495</v>
      </c>
    </row>
    <row r="109" spans="1:23" ht="18" customHeight="1" x14ac:dyDescent="0.25">
      <c r="A109" s="33" t="s">
        <v>113</v>
      </c>
      <c r="B109" s="23" t="s">
        <v>169</v>
      </c>
      <c r="C109" s="20">
        <v>3</v>
      </c>
      <c r="D109" s="21" t="s">
        <v>37</v>
      </c>
      <c r="E109" s="55">
        <v>65</v>
      </c>
      <c r="F109" s="55">
        <f t="shared" si="26"/>
        <v>81.99</v>
      </c>
      <c r="G109" s="20">
        <f t="shared" si="27"/>
        <v>245.97</v>
      </c>
      <c r="H109" s="92" t="s">
        <v>291</v>
      </c>
      <c r="I109" s="93"/>
    </row>
    <row r="110" spans="1:23" ht="15.75" x14ac:dyDescent="0.25">
      <c r="A110" s="33" t="s">
        <v>114</v>
      </c>
      <c r="B110" s="23" t="s">
        <v>124</v>
      </c>
      <c r="C110" s="20">
        <v>1</v>
      </c>
      <c r="D110" s="21" t="s">
        <v>37</v>
      </c>
      <c r="E110" s="55">
        <v>680</v>
      </c>
      <c r="F110" s="55">
        <f t="shared" si="26"/>
        <v>857.75</v>
      </c>
      <c r="G110" s="20">
        <f t="shared" si="27"/>
        <v>857.75</v>
      </c>
      <c r="H110" s="92" t="s">
        <v>145</v>
      </c>
      <c r="I110" s="93"/>
    </row>
    <row r="111" spans="1:23" ht="15.75" x14ac:dyDescent="0.25">
      <c r="A111" s="33" t="s">
        <v>115</v>
      </c>
      <c r="B111" s="23" t="s">
        <v>125</v>
      </c>
      <c r="C111" s="20">
        <v>1</v>
      </c>
      <c r="D111" s="21" t="s">
        <v>37</v>
      </c>
      <c r="E111" s="26">
        <v>50.79</v>
      </c>
      <c r="F111" s="55">
        <f t="shared" si="26"/>
        <v>64.06</v>
      </c>
      <c r="G111" s="20">
        <f t="shared" si="27"/>
        <v>64.06</v>
      </c>
      <c r="H111" s="3" t="s">
        <v>39</v>
      </c>
      <c r="I111" s="27">
        <v>94796</v>
      </c>
    </row>
    <row r="112" spans="1:23" ht="16.5" thickBot="1" x14ac:dyDescent="0.3">
      <c r="A112" s="22"/>
      <c r="B112" s="31" t="s">
        <v>250</v>
      </c>
      <c r="C112" s="32"/>
      <c r="D112" s="32"/>
      <c r="E112" s="32"/>
      <c r="F112" s="32"/>
      <c r="G112" s="82">
        <f>SUM(G106:G111)</f>
        <v>1738.06</v>
      </c>
      <c r="H112" s="3"/>
      <c r="I112" s="27"/>
    </row>
    <row r="113" spans="1:9" ht="15.75" x14ac:dyDescent="0.25">
      <c r="A113" s="18">
        <v>8</v>
      </c>
      <c r="B113" s="83" t="s">
        <v>116</v>
      </c>
      <c r="C113" s="83"/>
      <c r="D113" s="83"/>
      <c r="E113" s="83"/>
      <c r="F113" s="84"/>
      <c r="G113" s="84"/>
      <c r="H113" s="3"/>
      <c r="I113" s="27"/>
    </row>
    <row r="114" spans="1:9" ht="15.75" x14ac:dyDescent="0.25">
      <c r="A114" s="33" t="s">
        <v>24</v>
      </c>
      <c r="B114" s="23" t="s">
        <v>126</v>
      </c>
      <c r="C114" s="20">
        <v>1</v>
      </c>
      <c r="D114" s="21" t="s">
        <v>9</v>
      </c>
      <c r="E114" s="26">
        <v>16.079999999999998</v>
      </c>
      <c r="F114" s="55">
        <f t="shared" ref="F114" si="28">TRUNC(E114*1.2614,2)</f>
        <v>20.28</v>
      </c>
      <c r="G114" s="20">
        <f t="shared" ref="G114" si="29">TRUNC(C114*F114,2)</f>
        <v>20.28</v>
      </c>
      <c r="H114" s="3" t="s">
        <v>39</v>
      </c>
      <c r="I114" s="27">
        <v>89711</v>
      </c>
    </row>
    <row r="115" spans="1:9" ht="16.5" thickBot="1" x14ac:dyDescent="0.3">
      <c r="A115" s="22"/>
      <c r="B115" s="31" t="s">
        <v>251</v>
      </c>
      <c r="C115" s="32"/>
      <c r="D115" s="32"/>
      <c r="E115" s="32"/>
      <c r="F115" s="32"/>
      <c r="G115" s="82">
        <f>SUM(G114:G114)</f>
        <v>20.28</v>
      </c>
      <c r="H115" s="3"/>
      <c r="I115" s="27"/>
    </row>
    <row r="116" spans="1:9" ht="15.75" x14ac:dyDescent="0.25">
      <c r="A116" s="18">
        <v>9</v>
      </c>
      <c r="B116" s="83" t="s">
        <v>117</v>
      </c>
      <c r="C116" s="83"/>
      <c r="D116" s="83"/>
      <c r="E116" s="83"/>
      <c r="F116" s="84"/>
      <c r="G116" s="84"/>
      <c r="H116" s="3"/>
      <c r="I116" s="27"/>
    </row>
    <row r="117" spans="1:9" ht="15.75" x14ac:dyDescent="0.25">
      <c r="A117" s="33" t="s">
        <v>252</v>
      </c>
      <c r="B117" s="23" t="s">
        <v>128</v>
      </c>
      <c r="C117" s="20">
        <v>85</v>
      </c>
      <c r="D117" s="21" t="s">
        <v>9</v>
      </c>
      <c r="E117" s="55">
        <v>4</v>
      </c>
      <c r="F117" s="55">
        <f t="shared" ref="F117:F127" si="30">TRUNC(E117*1.2614,2)</f>
        <v>5.04</v>
      </c>
      <c r="G117" s="20">
        <f t="shared" ref="G117:G127" si="31">TRUNC(C117*F117,2)</f>
        <v>428.4</v>
      </c>
      <c r="H117" s="3" t="s">
        <v>39</v>
      </c>
      <c r="I117" s="27">
        <v>91854</v>
      </c>
    </row>
    <row r="118" spans="1:9" ht="15.75" x14ac:dyDescent="0.25">
      <c r="A118" s="33" t="s">
        <v>253</v>
      </c>
      <c r="B118" s="23" t="s">
        <v>129</v>
      </c>
      <c r="C118" s="20">
        <v>8</v>
      </c>
      <c r="D118" s="21" t="s">
        <v>37</v>
      </c>
      <c r="E118" s="55">
        <v>3.4</v>
      </c>
      <c r="F118" s="55">
        <f t="shared" si="30"/>
        <v>4.28</v>
      </c>
      <c r="G118" s="20">
        <f t="shared" si="31"/>
        <v>34.24</v>
      </c>
      <c r="H118" s="28" t="s">
        <v>39</v>
      </c>
      <c r="I118" s="27">
        <v>91940</v>
      </c>
    </row>
    <row r="119" spans="1:9" ht="31.5" x14ac:dyDescent="0.25">
      <c r="A119" s="33" t="s">
        <v>41</v>
      </c>
      <c r="B119" s="23" t="s">
        <v>152</v>
      </c>
      <c r="C119" s="45">
        <v>1</v>
      </c>
      <c r="D119" s="46" t="s">
        <v>37</v>
      </c>
      <c r="E119" s="56">
        <v>158</v>
      </c>
      <c r="F119" s="55">
        <f t="shared" si="30"/>
        <v>199.3</v>
      </c>
      <c r="G119" s="20">
        <f t="shared" si="31"/>
        <v>199.3</v>
      </c>
      <c r="H119" s="48" t="s">
        <v>150</v>
      </c>
      <c r="I119" s="49">
        <v>39756</v>
      </c>
    </row>
    <row r="120" spans="1:9" ht="47.25" x14ac:dyDescent="0.25">
      <c r="A120" s="33" t="s">
        <v>254</v>
      </c>
      <c r="B120" s="23" t="s">
        <v>151</v>
      </c>
      <c r="C120" s="45">
        <v>1</v>
      </c>
      <c r="D120" s="46" t="s">
        <v>37</v>
      </c>
      <c r="E120" s="56">
        <v>269</v>
      </c>
      <c r="F120" s="55">
        <f t="shared" si="30"/>
        <v>339.31</v>
      </c>
      <c r="G120" s="20">
        <f t="shared" si="31"/>
        <v>339.31</v>
      </c>
      <c r="H120" s="92" t="s">
        <v>146</v>
      </c>
      <c r="I120" s="93"/>
    </row>
    <row r="121" spans="1:9" ht="33" customHeight="1" x14ac:dyDescent="0.25">
      <c r="A121" s="33" t="s">
        <v>255</v>
      </c>
      <c r="B121" s="23" t="s">
        <v>171</v>
      </c>
      <c r="C121" s="20">
        <v>6</v>
      </c>
      <c r="D121" s="21" t="s">
        <v>9</v>
      </c>
      <c r="E121" s="26">
        <v>35.79</v>
      </c>
      <c r="F121" s="55">
        <f t="shared" si="30"/>
        <v>45.14</v>
      </c>
      <c r="G121" s="20">
        <f t="shared" si="31"/>
        <v>270.83999999999997</v>
      </c>
      <c r="H121" s="3" t="s">
        <v>39</v>
      </c>
      <c r="I121" s="27">
        <v>91785</v>
      </c>
    </row>
    <row r="122" spans="1:9" ht="15.75" x14ac:dyDescent="0.25">
      <c r="A122" s="33" t="s">
        <v>42</v>
      </c>
      <c r="B122" s="23" t="s">
        <v>130</v>
      </c>
      <c r="C122" s="20">
        <v>35</v>
      </c>
      <c r="D122" s="21" t="s">
        <v>9</v>
      </c>
      <c r="E122" s="55">
        <v>1.9</v>
      </c>
      <c r="F122" s="55">
        <f t="shared" si="30"/>
        <v>2.39</v>
      </c>
      <c r="G122" s="20">
        <f t="shared" si="31"/>
        <v>83.65</v>
      </c>
      <c r="H122" s="3" t="s">
        <v>39</v>
      </c>
      <c r="I122" s="43">
        <v>91926</v>
      </c>
    </row>
    <row r="123" spans="1:9" ht="15.75" x14ac:dyDescent="0.25">
      <c r="A123" s="33" t="s">
        <v>43</v>
      </c>
      <c r="B123" s="23" t="s">
        <v>131</v>
      </c>
      <c r="C123" s="20">
        <v>85</v>
      </c>
      <c r="D123" s="21" t="s">
        <v>9</v>
      </c>
      <c r="E123" s="55">
        <v>3.9</v>
      </c>
      <c r="F123" s="55">
        <f t="shared" si="30"/>
        <v>4.91</v>
      </c>
      <c r="G123" s="20">
        <f t="shared" si="31"/>
        <v>417.35</v>
      </c>
      <c r="H123" s="3" t="s">
        <v>39</v>
      </c>
      <c r="I123" s="27">
        <v>91928</v>
      </c>
    </row>
    <row r="124" spans="1:9" ht="15.75" x14ac:dyDescent="0.25">
      <c r="A124" s="33" t="s">
        <v>44</v>
      </c>
      <c r="B124" s="23" t="s">
        <v>132</v>
      </c>
      <c r="C124" s="20">
        <v>135</v>
      </c>
      <c r="D124" s="21" t="s">
        <v>9</v>
      </c>
      <c r="E124" s="55">
        <v>5.7</v>
      </c>
      <c r="F124" s="55">
        <f t="shared" si="30"/>
        <v>7.18</v>
      </c>
      <c r="G124" s="20">
        <f t="shared" si="31"/>
        <v>969.3</v>
      </c>
      <c r="H124" s="3" t="s">
        <v>39</v>
      </c>
      <c r="I124" s="27">
        <v>91930</v>
      </c>
    </row>
    <row r="125" spans="1:9" ht="15.75" x14ac:dyDescent="0.25">
      <c r="A125" s="33" t="s">
        <v>45</v>
      </c>
      <c r="B125" s="23" t="s">
        <v>133</v>
      </c>
      <c r="C125" s="20">
        <v>14</v>
      </c>
      <c r="D125" s="21" t="s">
        <v>37</v>
      </c>
      <c r="E125" s="26">
        <v>30.56</v>
      </c>
      <c r="F125" s="55">
        <f t="shared" si="30"/>
        <v>38.54</v>
      </c>
      <c r="G125" s="20">
        <f t="shared" si="31"/>
        <v>539.55999999999995</v>
      </c>
      <c r="H125" s="3" t="s">
        <v>39</v>
      </c>
      <c r="I125" s="50">
        <v>91997</v>
      </c>
    </row>
    <row r="126" spans="1:9" ht="15.75" x14ac:dyDescent="0.25">
      <c r="A126" s="33" t="s">
        <v>46</v>
      </c>
      <c r="B126" s="23" t="s">
        <v>134</v>
      </c>
      <c r="C126" s="20">
        <v>1</v>
      </c>
      <c r="D126" s="21" t="s">
        <v>37</v>
      </c>
      <c r="E126" s="55">
        <v>43.5</v>
      </c>
      <c r="F126" s="55">
        <f t="shared" si="30"/>
        <v>54.87</v>
      </c>
      <c r="G126" s="20">
        <f t="shared" si="31"/>
        <v>54.87</v>
      </c>
      <c r="H126" s="51" t="s">
        <v>39</v>
      </c>
      <c r="I126" s="53">
        <v>92034</v>
      </c>
    </row>
    <row r="127" spans="1:9" ht="31.5" x14ac:dyDescent="0.25">
      <c r="A127" s="33" t="s">
        <v>135</v>
      </c>
      <c r="B127" s="23" t="s">
        <v>217</v>
      </c>
      <c r="C127" s="20">
        <v>11</v>
      </c>
      <c r="D127" s="21" t="s">
        <v>37</v>
      </c>
      <c r="E127" s="55">
        <v>89</v>
      </c>
      <c r="F127" s="55">
        <f t="shared" si="30"/>
        <v>112.26</v>
      </c>
      <c r="G127" s="20">
        <f t="shared" si="31"/>
        <v>1234.8599999999999</v>
      </c>
      <c r="H127" s="92" t="s">
        <v>147</v>
      </c>
      <c r="I127" s="93"/>
    </row>
    <row r="128" spans="1:9" ht="16.5" thickBot="1" x14ac:dyDescent="0.3">
      <c r="A128" s="22"/>
      <c r="B128" s="31" t="s">
        <v>256</v>
      </c>
      <c r="C128" s="32"/>
      <c r="D128" s="32"/>
      <c r="E128" s="32"/>
      <c r="F128" s="32"/>
      <c r="G128" s="82">
        <f>SUM(G117:G127)</f>
        <v>4571.68</v>
      </c>
      <c r="H128" s="3"/>
      <c r="I128" s="27"/>
    </row>
    <row r="129" spans="1:9" ht="15.75" x14ac:dyDescent="0.25">
      <c r="A129" s="18">
        <v>10</v>
      </c>
      <c r="B129" s="83" t="s">
        <v>118</v>
      </c>
      <c r="C129" s="83"/>
      <c r="D129" s="83"/>
      <c r="E129" s="83"/>
      <c r="F129" s="84"/>
      <c r="G129" s="84"/>
      <c r="H129" s="3"/>
      <c r="I129" s="27"/>
    </row>
    <row r="130" spans="1:9" ht="15.75" customHeight="1" x14ac:dyDescent="0.25">
      <c r="A130" s="33" t="s">
        <v>25</v>
      </c>
      <c r="B130" s="23" t="s">
        <v>127</v>
      </c>
      <c r="C130" s="20">
        <v>6</v>
      </c>
      <c r="D130" s="21" t="s">
        <v>9</v>
      </c>
      <c r="E130" s="55">
        <v>14.2</v>
      </c>
      <c r="F130" s="55">
        <f t="shared" ref="F130" si="32">TRUNC(E130*1.2614,2)</f>
        <v>17.91</v>
      </c>
      <c r="G130" s="20">
        <f t="shared" ref="G130" si="33">TRUNC(C130*F130,2)</f>
        <v>107.46</v>
      </c>
      <c r="H130" s="3" t="s">
        <v>39</v>
      </c>
      <c r="I130" s="27">
        <v>89542</v>
      </c>
    </row>
    <row r="131" spans="1:9" ht="16.5" thickBot="1" x14ac:dyDescent="0.3">
      <c r="A131" s="22"/>
      <c r="B131" s="31" t="s">
        <v>257</v>
      </c>
      <c r="C131" s="32"/>
      <c r="D131" s="32"/>
      <c r="E131" s="32"/>
      <c r="F131" s="32"/>
      <c r="G131" s="82">
        <f>SUM(G130:G130)</f>
        <v>107.46</v>
      </c>
      <c r="H131" s="3"/>
      <c r="I131" s="27"/>
    </row>
    <row r="132" spans="1:9" ht="15.75" x14ac:dyDescent="0.25">
      <c r="A132" s="18">
        <v>11</v>
      </c>
      <c r="B132" s="83" t="s">
        <v>119</v>
      </c>
      <c r="C132" s="83"/>
      <c r="D132" s="83"/>
      <c r="E132" s="83"/>
      <c r="F132" s="84"/>
      <c r="G132" s="84"/>
      <c r="H132" s="3"/>
      <c r="I132" s="27"/>
    </row>
    <row r="133" spans="1:9" ht="30.75" customHeight="1" x14ac:dyDescent="0.25">
      <c r="A133" s="33" t="s">
        <v>26</v>
      </c>
      <c r="B133" s="23" t="s">
        <v>144</v>
      </c>
      <c r="C133" s="20">
        <v>897</v>
      </c>
      <c r="D133" s="21" t="s">
        <v>11</v>
      </c>
      <c r="E133" s="55">
        <v>2.6</v>
      </c>
      <c r="F133" s="55">
        <f t="shared" ref="F133:F137" si="34">TRUNC(E133*1.2614,2)</f>
        <v>3.27</v>
      </c>
      <c r="G133" s="20">
        <f t="shared" ref="G133:G137" si="35">TRUNC(C133*F133,2)</f>
        <v>2933.19</v>
      </c>
      <c r="H133" s="51" t="s">
        <v>39</v>
      </c>
      <c r="I133" s="53">
        <v>88483</v>
      </c>
    </row>
    <row r="134" spans="1:9" ht="30" customHeight="1" x14ac:dyDescent="0.25">
      <c r="A134" s="33" t="s">
        <v>47</v>
      </c>
      <c r="B134" s="23" t="s">
        <v>143</v>
      </c>
      <c r="C134" s="20">
        <v>897</v>
      </c>
      <c r="D134" s="21" t="s">
        <v>11</v>
      </c>
      <c r="E134" s="26">
        <v>7.32</v>
      </c>
      <c r="F134" s="55">
        <f t="shared" si="34"/>
        <v>9.23</v>
      </c>
      <c r="G134" s="20">
        <f t="shared" si="35"/>
        <v>8279.31</v>
      </c>
      <c r="H134" s="51" t="s">
        <v>39</v>
      </c>
      <c r="I134" s="52">
        <v>88489</v>
      </c>
    </row>
    <row r="135" spans="1:9" ht="31.5" x14ac:dyDescent="0.25">
      <c r="A135" s="33" t="s">
        <v>48</v>
      </c>
      <c r="B135" s="23" t="s">
        <v>202</v>
      </c>
      <c r="C135" s="20">
        <v>1</v>
      </c>
      <c r="D135" s="21" t="s">
        <v>37</v>
      </c>
      <c r="E135" s="55">
        <v>78.099999999999994</v>
      </c>
      <c r="F135" s="55">
        <f t="shared" si="34"/>
        <v>98.51</v>
      </c>
      <c r="G135" s="20">
        <f t="shared" si="35"/>
        <v>98.51</v>
      </c>
      <c r="H135" s="90" t="s">
        <v>292</v>
      </c>
      <c r="I135" s="91"/>
    </row>
    <row r="136" spans="1:9" ht="31.5" x14ac:dyDescent="0.25">
      <c r="A136" s="33" t="s">
        <v>49</v>
      </c>
      <c r="B136" s="23" t="s">
        <v>204</v>
      </c>
      <c r="C136" s="20">
        <v>1</v>
      </c>
      <c r="D136" s="21" t="s">
        <v>37</v>
      </c>
      <c r="E136" s="55">
        <v>78.099999999999994</v>
      </c>
      <c r="F136" s="55">
        <f t="shared" si="34"/>
        <v>98.51</v>
      </c>
      <c r="G136" s="20">
        <f t="shared" si="35"/>
        <v>98.51</v>
      </c>
      <c r="H136" s="90" t="s">
        <v>293</v>
      </c>
      <c r="I136" s="91"/>
    </row>
    <row r="137" spans="1:9" ht="32.25" customHeight="1" x14ac:dyDescent="0.25">
      <c r="A137" s="33" t="s">
        <v>38</v>
      </c>
      <c r="B137" s="23" t="s">
        <v>203</v>
      </c>
      <c r="C137" s="20">
        <v>19.600000000000001</v>
      </c>
      <c r="D137" s="21" t="s">
        <v>172</v>
      </c>
      <c r="E137" s="26">
        <v>13.12</v>
      </c>
      <c r="F137" s="55">
        <f t="shared" si="34"/>
        <v>16.54</v>
      </c>
      <c r="G137" s="20">
        <f t="shared" si="35"/>
        <v>324.18</v>
      </c>
      <c r="H137" s="90" t="s">
        <v>294</v>
      </c>
      <c r="I137" s="91"/>
    </row>
    <row r="138" spans="1:9" ht="16.5" thickBot="1" x14ac:dyDescent="0.3">
      <c r="A138" s="22"/>
      <c r="B138" s="31" t="s">
        <v>258</v>
      </c>
      <c r="C138" s="32"/>
      <c r="D138" s="32"/>
      <c r="E138" s="32"/>
      <c r="F138" s="32"/>
      <c r="G138" s="82">
        <f>SUM(G133:G137)</f>
        <v>11733.7</v>
      </c>
      <c r="H138" s="3"/>
      <c r="I138" s="27"/>
    </row>
    <row r="139" spans="1:9" ht="15.75" x14ac:dyDescent="0.25">
      <c r="A139" s="18">
        <v>12</v>
      </c>
      <c r="B139" s="83" t="s">
        <v>136</v>
      </c>
      <c r="C139" s="83"/>
      <c r="D139" s="83"/>
      <c r="E139" s="83"/>
      <c r="F139" s="84"/>
      <c r="G139" s="84"/>
      <c r="H139" s="3"/>
      <c r="I139" s="27"/>
    </row>
    <row r="140" spans="1:9" ht="15.75" customHeight="1" x14ac:dyDescent="0.25">
      <c r="A140" s="33" t="s">
        <v>137</v>
      </c>
      <c r="B140" s="25" t="s">
        <v>50</v>
      </c>
      <c r="C140" s="20">
        <v>7</v>
      </c>
      <c r="D140" s="21" t="s">
        <v>37</v>
      </c>
      <c r="E140" s="55">
        <v>28.3</v>
      </c>
      <c r="F140" s="55">
        <f t="shared" ref="F140:F145" si="36">TRUNC(E140*1.2614,2)</f>
        <v>35.69</v>
      </c>
      <c r="G140" s="20">
        <f t="shared" ref="G140:G145" si="37">TRUNC(C140*F140,2)</f>
        <v>249.83</v>
      </c>
      <c r="H140" s="51" t="s">
        <v>39</v>
      </c>
      <c r="I140" s="53">
        <v>97599</v>
      </c>
    </row>
    <row r="141" spans="1:9" ht="15.75" x14ac:dyDescent="0.25">
      <c r="A141" s="33" t="s">
        <v>138</v>
      </c>
      <c r="B141" s="25" t="s">
        <v>142</v>
      </c>
      <c r="C141" s="20">
        <v>1</v>
      </c>
      <c r="D141" s="21" t="s">
        <v>37</v>
      </c>
      <c r="E141" s="26">
        <v>198.85</v>
      </c>
      <c r="F141" s="55">
        <f t="shared" si="36"/>
        <v>250.82</v>
      </c>
      <c r="G141" s="20">
        <f t="shared" si="37"/>
        <v>250.82</v>
      </c>
      <c r="H141" s="51" t="s">
        <v>39</v>
      </c>
      <c r="I141" s="52">
        <v>101909</v>
      </c>
    </row>
    <row r="142" spans="1:9" ht="16.5" customHeight="1" x14ac:dyDescent="0.25">
      <c r="A142" s="33" t="s">
        <v>139</v>
      </c>
      <c r="B142" s="23" t="s">
        <v>157</v>
      </c>
      <c r="C142" s="20">
        <v>1</v>
      </c>
      <c r="D142" s="21" t="s">
        <v>37</v>
      </c>
      <c r="E142" s="55">
        <v>56</v>
      </c>
      <c r="F142" s="55">
        <f t="shared" si="36"/>
        <v>70.63</v>
      </c>
      <c r="G142" s="20">
        <f t="shared" si="37"/>
        <v>70.63</v>
      </c>
      <c r="H142" s="90" t="s">
        <v>295</v>
      </c>
      <c r="I142" s="91"/>
    </row>
    <row r="143" spans="1:9" ht="63" x14ac:dyDescent="0.25">
      <c r="A143" s="33" t="s">
        <v>140</v>
      </c>
      <c r="B143" s="23" t="s">
        <v>154</v>
      </c>
      <c r="C143" s="68">
        <v>12</v>
      </c>
      <c r="D143" s="69" t="s">
        <v>37</v>
      </c>
      <c r="E143" s="78">
        <v>19</v>
      </c>
      <c r="F143" s="55">
        <f t="shared" si="36"/>
        <v>23.96</v>
      </c>
      <c r="G143" s="20">
        <f t="shared" si="37"/>
        <v>287.52</v>
      </c>
      <c r="H143" s="70" t="s">
        <v>153</v>
      </c>
      <c r="I143" s="58">
        <v>37539</v>
      </c>
    </row>
    <row r="144" spans="1:9" ht="63" x14ac:dyDescent="0.25">
      <c r="A144" s="33" t="s">
        <v>141</v>
      </c>
      <c r="B144" s="23" t="s">
        <v>155</v>
      </c>
      <c r="C144" s="45">
        <v>5</v>
      </c>
      <c r="D144" s="46" t="s">
        <v>37</v>
      </c>
      <c r="E144" s="47">
        <v>21.97</v>
      </c>
      <c r="F144" s="55">
        <f t="shared" si="36"/>
        <v>27.71</v>
      </c>
      <c r="G144" s="20">
        <f t="shared" si="37"/>
        <v>138.55000000000001</v>
      </c>
      <c r="H144" s="71" t="s">
        <v>153</v>
      </c>
      <c r="I144" s="58">
        <v>37556</v>
      </c>
    </row>
    <row r="145" spans="1:23" ht="63" x14ac:dyDescent="0.25">
      <c r="A145" s="33" t="s">
        <v>173</v>
      </c>
      <c r="B145" s="23" t="s">
        <v>156</v>
      </c>
      <c r="C145" s="45">
        <v>1</v>
      </c>
      <c r="D145" s="46" t="s">
        <v>37</v>
      </c>
      <c r="E145" s="47">
        <v>21.97</v>
      </c>
      <c r="F145" s="55">
        <f t="shared" si="36"/>
        <v>27.71</v>
      </c>
      <c r="G145" s="20">
        <f t="shared" si="37"/>
        <v>27.71</v>
      </c>
      <c r="H145" s="48" t="s">
        <v>153</v>
      </c>
      <c r="I145" s="59">
        <v>37886</v>
      </c>
    </row>
    <row r="146" spans="1:23" ht="16.5" thickBot="1" x14ac:dyDescent="0.3">
      <c r="A146" s="22"/>
      <c r="B146" s="31" t="s">
        <v>259</v>
      </c>
      <c r="C146" s="32"/>
      <c r="D146" s="32"/>
      <c r="E146" s="32"/>
      <c r="F146" s="32"/>
      <c r="G146" s="82">
        <f>SUM(G140:G145)</f>
        <v>1025.06</v>
      </c>
      <c r="H146" s="3"/>
      <c r="I146" s="27"/>
    </row>
    <row r="147" spans="1:23" s="75" customFormat="1" ht="13.5" customHeight="1" x14ac:dyDescent="0.25">
      <c r="A147" s="86" t="s">
        <v>270</v>
      </c>
      <c r="B147" s="86"/>
      <c r="C147" s="86"/>
      <c r="D147" s="86"/>
      <c r="E147" s="86"/>
      <c r="F147" s="88">
        <f>SUM(G146+G138+G131+G128+G115+G112+G104+G98+G78+G69+G31+G12)</f>
        <v>223567.42</v>
      </c>
      <c r="G147" s="88"/>
      <c r="H147" s="74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</row>
    <row r="148" spans="1:23" ht="7.5" customHeight="1" thickBot="1" x14ac:dyDescent="0.3">
      <c r="A148" s="87"/>
      <c r="B148" s="87"/>
      <c r="C148" s="87"/>
      <c r="D148" s="87"/>
      <c r="E148" s="87"/>
      <c r="F148" s="89"/>
      <c r="G148" s="89"/>
      <c r="H148" s="3"/>
      <c r="I148" s="3"/>
    </row>
    <row r="149" spans="1:23" ht="24" thickBot="1" x14ac:dyDescent="0.4">
      <c r="A149" s="63"/>
      <c r="B149" s="64" t="s">
        <v>206</v>
      </c>
      <c r="C149" s="15"/>
      <c r="D149" s="16"/>
      <c r="E149" s="17"/>
      <c r="F149" s="30"/>
      <c r="G149" s="30"/>
      <c r="H149" s="3"/>
      <c r="I149" s="3"/>
    </row>
    <row r="150" spans="1:23" ht="15.75" x14ac:dyDescent="0.25">
      <c r="A150" s="18">
        <v>13</v>
      </c>
      <c r="B150" s="83" t="s">
        <v>207</v>
      </c>
      <c r="C150" s="83"/>
      <c r="D150" s="83"/>
      <c r="E150" s="83"/>
      <c r="F150" s="84"/>
      <c r="G150" s="84"/>
      <c r="H150" s="3"/>
      <c r="I150" s="3"/>
    </row>
    <row r="151" spans="1:23" ht="31.5" x14ac:dyDescent="0.25">
      <c r="A151" s="33" t="s">
        <v>158</v>
      </c>
      <c r="B151" s="23" t="s">
        <v>216</v>
      </c>
      <c r="C151" s="45">
        <v>1</v>
      </c>
      <c r="D151" s="46" t="s">
        <v>213</v>
      </c>
      <c r="E151" s="47">
        <v>1359.71</v>
      </c>
      <c r="F151" s="55">
        <f t="shared" ref="F151:F153" si="38">TRUNC(E151*1.2614,2)</f>
        <v>1715.13</v>
      </c>
      <c r="G151" s="20">
        <f t="shared" ref="G151:G153" si="39">TRUNC(C151*F151,2)</f>
        <v>1715.13</v>
      </c>
      <c r="H151" s="90" t="s">
        <v>148</v>
      </c>
      <c r="I151" s="91"/>
    </row>
    <row r="152" spans="1:23" ht="31.5" x14ac:dyDescent="0.25">
      <c r="A152" s="33" t="s">
        <v>159</v>
      </c>
      <c r="B152" s="23" t="s">
        <v>214</v>
      </c>
      <c r="C152" s="20">
        <v>1</v>
      </c>
      <c r="D152" s="21" t="s">
        <v>54</v>
      </c>
      <c r="E152" s="26">
        <v>1899.99</v>
      </c>
      <c r="F152" s="55">
        <f t="shared" si="38"/>
        <v>2396.64</v>
      </c>
      <c r="G152" s="20">
        <f t="shared" si="39"/>
        <v>2396.64</v>
      </c>
      <c r="H152" s="90" t="s">
        <v>296</v>
      </c>
      <c r="I152" s="91"/>
    </row>
    <row r="153" spans="1:23" ht="31.5" x14ac:dyDescent="0.25">
      <c r="A153" s="33" t="s">
        <v>225</v>
      </c>
      <c r="B153" s="23" t="s">
        <v>215</v>
      </c>
      <c r="C153" s="20">
        <v>1</v>
      </c>
      <c r="D153" s="21" t="s">
        <v>54</v>
      </c>
      <c r="E153" s="55">
        <v>598</v>
      </c>
      <c r="F153" s="55">
        <f t="shared" si="38"/>
        <v>754.31</v>
      </c>
      <c r="G153" s="20">
        <f t="shared" si="39"/>
        <v>754.31</v>
      </c>
      <c r="H153" s="90" t="s">
        <v>149</v>
      </c>
      <c r="I153" s="91"/>
    </row>
    <row r="154" spans="1:23" ht="16.5" thickBot="1" x14ac:dyDescent="0.3">
      <c r="A154" s="22"/>
      <c r="B154" s="31" t="s">
        <v>260</v>
      </c>
      <c r="C154" s="32"/>
      <c r="D154" s="32"/>
      <c r="E154" s="32"/>
      <c r="F154" s="32"/>
      <c r="G154" s="82">
        <f>SUM(G151:G153)</f>
        <v>4866.08</v>
      </c>
      <c r="H154" s="3"/>
      <c r="I154" s="27"/>
    </row>
    <row r="155" spans="1:23" ht="15.75" x14ac:dyDescent="0.25">
      <c r="A155" s="18">
        <v>14</v>
      </c>
      <c r="B155" s="83" t="s">
        <v>262</v>
      </c>
      <c r="C155" s="83"/>
      <c r="D155" s="83"/>
      <c r="E155" s="83"/>
      <c r="F155" s="84"/>
      <c r="G155" s="84"/>
      <c r="H155" s="3"/>
      <c r="I155" s="3"/>
    </row>
    <row r="156" spans="1:23" ht="15.75" x14ac:dyDescent="0.25">
      <c r="A156" s="33" t="s">
        <v>220</v>
      </c>
      <c r="B156" s="23" t="s">
        <v>209</v>
      </c>
      <c r="C156" s="45">
        <v>5</v>
      </c>
      <c r="D156" s="46" t="s">
        <v>11</v>
      </c>
      <c r="E156" s="56">
        <v>98</v>
      </c>
      <c r="F156" s="55">
        <f t="shared" ref="F156:F160" si="40">TRUNC(E156*1.2614,2)</f>
        <v>123.61</v>
      </c>
      <c r="G156" s="20">
        <f t="shared" ref="G156:G160" si="41">TRUNC(C156*F156,2)</f>
        <v>618.04999999999995</v>
      </c>
      <c r="H156" s="44" t="s">
        <v>39</v>
      </c>
      <c r="I156" s="59">
        <v>101166</v>
      </c>
    </row>
    <row r="157" spans="1:23" ht="15.75" x14ac:dyDescent="0.25">
      <c r="A157" s="19" t="s">
        <v>221</v>
      </c>
      <c r="B157" s="23" t="s">
        <v>210</v>
      </c>
      <c r="C157" s="20">
        <v>3.5</v>
      </c>
      <c r="D157" s="21" t="s">
        <v>29</v>
      </c>
      <c r="E157" s="26">
        <v>87.15</v>
      </c>
      <c r="F157" s="55">
        <f t="shared" si="40"/>
        <v>109.93</v>
      </c>
      <c r="G157" s="20">
        <f t="shared" si="41"/>
        <v>384.75</v>
      </c>
      <c r="H157" s="44" t="s">
        <v>39</v>
      </c>
      <c r="I157" s="59">
        <v>94342</v>
      </c>
    </row>
    <row r="158" spans="1:23" ht="15.75" x14ac:dyDescent="0.25">
      <c r="A158" s="19" t="s">
        <v>222</v>
      </c>
      <c r="B158" s="23" t="s">
        <v>193</v>
      </c>
      <c r="C158" s="20">
        <v>3</v>
      </c>
      <c r="D158" s="21" t="s">
        <v>29</v>
      </c>
      <c r="E158" s="26">
        <v>87.82</v>
      </c>
      <c r="F158" s="55">
        <f t="shared" si="40"/>
        <v>110.77</v>
      </c>
      <c r="G158" s="20">
        <f t="shared" si="41"/>
        <v>332.31</v>
      </c>
      <c r="H158" s="3" t="s">
        <v>39</v>
      </c>
      <c r="I158" s="27">
        <v>94995</v>
      </c>
    </row>
    <row r="159" spans="1:23" ht="15.75" x14ac:dyDescent="0.25">
      <c r="A159" s="19" t="s">
        <v>223</v>
      </c>
      <c r="B159" s="4" t="s">
        <v>211</v>
      </c>
      <c r="C159" s="20">
        <v>12</v>
      </c>
      <c r="D159" s="21" t="s">
        <v>11</v>
      </c>
      <c r="E159" s="55">
        <v>89.81</v>
      </c>
      <c r="F159" s="55">
        <f t="shared" si="40"/>
        <v>113.28</v>
      </c>
      <c r="G159" s="20">
        <f t="shared" si="41"/>
        <v>1359.36</v>
      </c>
      <c r="H159" s="3" t="s">
        <v>39</v>
      </c>
      <c r="I159" s="27">
        <v>96396</v>
      </c>
    </row>
    <row r="160" spans="1:23" ht="15.75" x14ac:dyDescent="0.25">
      <c r="A160" s="19" t="s">
        <v>224</v>
      </c>
      <c r="B160" s="23" t="s">
        <v>212</v>
      </c>
      <c r="C160" s="20">
        <v>14.65</v>
      </c>
      <c r="D160" s="21" t="s">
        <v>9</v>
      </c>
      <c r="E160" s="55">
        <v>141.5</v>
      </c>
      <c r="F160" s="55">
        <f t="shared" si="40"/>
        <v>178.48</v>
      </c>
      <c r="G160" s="20">
        <f t="shared" si="41"/>
        <v>2614.73</v>
      </c>
      <c r="H160" s="90" t="s">
        <v>297</v>
      </c>
      <c r="I160" s="91"/>
    </row>
    <row r="161" spans="1:9" ht="16.5" thickBot="1" x14ac:dyDescent="0.3">
      <c r="A161" s="22"/>
      <c r="B161" s="31" t="s">
        <v>261</v>
      </c>
      <c r="C161" s="32"/>
      <c r="D161" s="32"/>
      <c r="E161" s="32"/>
      <c r="F161" s="32"/>
      <c r="G161" s="82">
        <f>SUM(G156:G160)</f>
        <v>5309.2</v>
      </c>
      <c r="H161" s="3"/>
      <c r="I161" s="27"/>
    </row>
    <row r="162" spans="1:9" ht="15.75" x14ac:dyDescent="0.25">
      <c r="A162" s="18">
        <v>15</v>
      </c>
      <c r="B162" s="83" t="s">
        <v>208</v>
      </c>
      <c r="C162" s="83"/>
      <c r="D162" s="83"/>
      <c r="E162" s="83"/>
      <c r="F162" s="84"/>
      <c r="G162" s="84"/>
      <c r="H162" s="3"/>
      <c r="I162" s="3"/>
    </row>
    <row r="163" spans="1:9" ht="31.5" x14ac:dyDescent="0.25">
      <c r="A163" s="19" t="s">
        <v>219</v>
      </c>
      <c r="B163" s="23" t="s">
        <v>282</v>
      </c>
      <c r="C163" s="20">
        <v>393.75</v>
      </c>
      <c r="D163" s="21" t="s">
        <v>11</v>
      </c>
      <c r="E163" s="55">
        <v>89.81</v>
      </c>
      <c r="F163" s="55">
        <f t="shared" ref="F163" si="42">TRUNC(E163*1.2614,2)</f>
        <v>113.28</v>
      </c>
      <c r="G163" s="20">
        <f t="shared" ref="G163" si="43">TRUNC(C163*F163,2)</f>
        <v>44604</v>
      </c>
      <c r="H163" s="3" t="s">
        <v>39</v>
      </c>
      <c r="I163" s="27">
        <v>94995</v>
      </c>
    </row>
    <row r="164" spans="1:9" ht="16.5" thickBot="1" x14ac:dyDescent="0.3">
      <c r="A164" s="22"/>
      <c r="B164" s="31" t="s">
        <v>264</v>
      </c>
      <c r="C164" s="32"/>
      <c r="D164" s="32"/>
      <c r="E164" s="32"/>
      <c r="F164" s="32"/>
      <c r="G164" s="82">
        <f>SUM(G163:G163)</f>
        <v>44604</v>
      </c>
      <c r="H164" s="3"/>
      <c r="I164" s="27"/>
    </row>
    <row r="165" spans="1:9" ht="15.75" x14ac:dyDescent="0.25">
      <c r="A165" s="65"/>
      <c r="B165" s="66"/>
      <c r="C165" s="66" t="s">
        <v>268</v>
      </c>
      <c r="D165" s="66"/>
      <c r="E165" s="66"/>
      <c r="F165" s="66"/>
      <c r="G165" s="67">
        <f>G164+G161+G154</f>
        <v>54779.28</v>
      </c>
      <c r="H165" s="3"/>
      <c r="I165" s="27"/>
    </row>
    <row r="166" spans="1:9" ht="15.75" x14ac:dyDescent="0.25">
      <c r="A166" s="65"/>
      <c r="B166" s="72" t="s">
        <v>265</v>
      </c>
      <c r="C166" s="66"/>
      <c r="D166" s="66"/>
      <c r="E166" s="66"/>
      <c r="F166" s="66"/>
      <c r="G166" s="67"/>
      <c r="H166" s="3"/>
      <c r="I166" s="27"/>
    </row>
    <row r="167" spans="1:9" ht="15.75" x14ac:dyDescent="0.25">
      <c r="A167" s="65"/>
      <c r="B167" s="72"/>
      <c r="C167" s="66"/>
      <c r="D167" s="66"/>
      <c r="E167" s="66"/>
      <c r="F167" s="66"/>
      <c r="G167" s="67"/>
      <c r="H167" s="3"/>
      <c r="I167" s="27"/>
    </row>
    <row r="168" spans="1:9" ht="15.75" x14ac:dyDescent="0.25">
      <c r="A168" s="65"/>
      <c r="B168" s="72"/>
      <c r="C168" s="66" t="s">
        <v>269</v>
      </c>
      <c r="D168" s="66"/>
      <c r="E168" s="66"/>
      <c r="F168" s="66"/>
      <c r="G168" s="67">
        <f>G165+F147</f>
        <v>278346.7</v>
      </c>
      <c r="H168" s="3"/>
      <c r="I168" s="27"/>
    </row>
    <row r="169" spans="1:9" ht="15.75" x14ac:dyDescent="0.25">
      <c r="A169" s="65"/>
      <c r="B169" s="72"/>
      <c r="C169" s="66"/>
      <c r="D169" s="66"/>
      <c r="E169" s="66"/>
      <c r="F169" s="66"/>
      <c r="G169" s="67"/>
      <c r="H169" s="3"/>
      <c r="I169" s="27"/>
    </row>
    <row r="170" spans="1:9" ht="15.75" x14ac:dyDescent="0.25">
      <c r="A170" s="65"/>
      <c r="B170" s="72"/>
      <c r="C170" s="66"/>
      <c r="D170" s="66"/>
      <c r="E170" s="66"/>
      <c r="F170" s="66"/>
      <c r="G170" s="67"/>
      <c r="H170" s="3"/>
      <c r="I170" s="27"/>
    </row>
    <row r="171" spans="1:9" ht="15.75" x14ac:dyDescent="0.25">
      <c r="A171" s="65"/>
      <c r="B171" s="73" t="s">
        <v>177</v>
      </c>
      <c r="C171" s="66"/>
      <c r="D171" s="72" t="s">
        <v>266</v>
      </c>
      <c r="E171" s="66"/>
      <c r="F171" s="66"/>
      <c r="G171" s="67"/>
      <c r="H171" s="3"/>
      <c r="I171" s="27"/>
    </row>
    <row r="172" spans="1:9" ht="15.75" x14ac:dyDescent="0.25">
      <c r="A172" s="85" t="s">
        <v>267</v>
      </c>
      <c r="B172" s="85"/>
      <c r="C172" s="85"/>
      <c r="D172" s="85"/>
      <c r="E172" s="85"/>
      <c r="F172" s="85"/>
      <c r="G172" s="85"/>
      <c r="H172" s="85"/>
      <c r="I172" s="27"/>
    </row>
  </sheetData>
  <mergeCells count="43">
    <mergeCell ref="C1:G4"/>
    <mergeCell ref="B13:G13"/>
    <mergeCell ref="E6:E7"/>
    <mergeCell ref="G6:G7"/>
    <mergeCell ref="B10:G10"/>
    <mergeCell ref="F6:F7"/>
    <mergeCell ref="A1:B1"/>
    <mergeCell ref="H101:I101"/>
    <mergeCell ref="H102:I102"/>
    <mergeCell ref="H20:I20"/>
    <mergeCell ref="B105:G105"/>
    <mergeCell ref="H5:I10"/>
    <mergeCell ref="H103:I103"/>
    <mergeCell ref="B32:G32"/>
    <mergeCell ref="B99:G99"/>
    <mergeCell ref="B70:G70"/>
    <mergeCell ref="B79:G79"/>
    <mergeCell ref="H71:I71"/>
    <mergeCell ref="H72:I72"/>
    <mergeCell ref="H100:I100"/>
    <mergeCell ref="B132:G132"/>
    <mergeCell ref="B139:G139"/>
    <mergeCell ref="H142:I142"/>
    <mergeCell ref="H109:I109"/>
    <mergeCell ref="B116:G116"/>
    <mergeCell ref="H135:I135"/>
    <mergeCell ref="B129:G129"/>
    <mergeCell ref="B113:G113"/>
    <mergeCell ref="H127:I127"/>
    <mergeCell ref="H120:I120"/>
    <mergeCell ref="H110:I110"/>
    <mergeCell ref="H136:I136"/>
    <mergeCell ref="H137:I137"/>
    <mergeCell ref="B150:G150"/>
    <mergeCell ref="B155:G155"/>
    <mergeCell ref="B162:G162"/>
    <mergeCell ref="A172:H172"/>
    <mergeCell ref="A147:E148"/>
    <mergeCell ref="F147:G148"/>
    <mergeCell ref="H151:I151"/>
    <mergeCell ref="H152:I152"/>
    <mergeCell ref="H153:I153"/>
    <mergeCell ref="H160:I160"/>
  </mergeCells>
  <pageMargins left="0.25" right="0.25" top="0.75" bottom="0.75" header="0.3" footer="0.3"/>
  <pageSetup paperSize="9" scale="8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User</cp:lastModifiedBy>
  <cp:lastPrinted>2021-03-30T11:28:18Z</cp:lastPrinted>
  <dcterms:created xsi:type="dcterms:W3CDTF">2017-05-15T18:19:01Z</dcterms:created>
  <dcterms:modified xsi:type="dcterms:W3CDTF">2021-08-26T11:53:32Z</dcterms:modified>
</cp:coreProperties>
</file>